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g0049710\AppData\Local\Microsoft\Windows\INetCache\Content.Outlook\SMLV06UG\"/>
    </mc:Choice>
  </mc:AlternateContent>
  <xr:revisionPtr revIDLastSave="0" documentId="13_ncr:1_{EF289A25-E37A-4642-8286-C37757BA9AF0}" xr6:coauthVersionLast="47" xr6:coauthVersionMax="47" xr10:uidLastSave="{00000000-0000-0000-0000-000000000000}"/>
  <bookViews>
    <workbookView xWindow="16590" yWindow="-16420" windowWidth="28090" windowHeight="16420" xr2:uid="{D8371DF2-CC02-4798-8D95-0AD1147BA4B8}"/>
  </bookViews>
  <sheets>
    <sheet name="2K-Harze" sheetId="2" r:id="rId1"/>
    <sheet name="1K-Harz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2" l="1"/>
  <c r="E22" i="3"/>
  <c r="A25" i="3" s="1"/>
  <c r="D12" i="3"/>
  <c r="D15" i="3" s="1"/>
  <c r="D18" i="3" s="1"/>
  <c r="B9" i="3"/>
  <c r="B9" i="2"/>
  <c r="A23" i="3" l="1"/>
  <c r="A31" i="3"/>
  <c r="E29" i="3"/>
  <c r="E33" i="3"/>
  <c r="E31" i="3"/>
  <c r="E27" i="3"/>
  <c r="E25" i="3"/>
  <c r="E23" i="3"/>
  <c r="A33" i="3"/>
  <c r="A27" i="3"/>
  <c r="A29" i="3"/>
  <c r="L36" i="3"/>
  <c r="G36" i="3"/>
  <c r="F36" i="3"/>
  <c r="I36" i="3"/>
  <c r="J36" i="3"/>
  <c r="H36" i="3"/>
  <c r="K36" i="3"/>
  <c r="D16" i="3"/>
  <c r="D19" i="3" s="1"/>
  <c r="D13" i="3"/>
  <c r="D15" i="2"/>
  <c r="D18" i="2" s="1"/>
  <c r="E22" i="2"/>
  <c r="E26" i="2" l="1"/>
  <c r="E23" i="2"/>
  <c r="G33" i="2"/>
  <c r="L33" i="2"/>
  <c r="K33" i="2"/>
  <c r="J33" i="2"/>
  <c r="H33" i="2"/>
  <c r="I33" i="2"/>
  <c r="E30" i="2"/>
  <c r="E28" i="2"/>
  <c r="E24" i="2"/>
  <c r="F33" i="2"/>
  <c r="D13" i="2"/>
  <c r="D16" i="2"/>
  <c r="D1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Günzel Dominik</author>
  </authors>
  <commentList>
    <comment ref="R78" authorId="0" shapeId="0" xr:uid="{8769F5C0-BD3E-4E4A-B961-D5D0EEE4B302}">
      <text>
        <r>
          <rPr>
            <b/>
            <sz val="9"/>
            <color indexed="81"/>
            <rFont val="Segoe UI"/>
            <family val="2"/>
          </rPr>
          <t>Günzel Dominik:</t>
        </r>
        <r>
          <rPr>
            <sz val="9"/>
            <color indexed="81"/>
            <rFont val="Segoe UI"/>
            <family val="2"/>
          </rPr>
          <t xml:space="preserve">
Pico
</t>
        </r>
      </text>
    </comment>
  </commentList>
</comments>
</file>

<file path=xl/sharedStrings.xml><?xml version="1.0" encoding="utf-8"?>
<sst xmlns="http://schemas.openxmlformats.org/spreadsheetml/2006/main" count="370" uniqueCount="189">
  <si>
    <t xml:space="preserve">BRAWO® I </t>
  </si>
  <si>
    <t>DN</t>
  </si>
  <si>
    <t>mm</t>
  </si>
  <si>
    <t>m</t>
  </si>
  <si>
    <t>kg</t>
  </si>
  <si>
    <t>l</t>
  </si>
  <si>
    <t>10°C</t>
  </si>
  <si>
    <t>20°C</t>
  </si>
  <si>
    <t>30°C</t>
  </si>
  <si>
    <t>40°C</t>
  </si>
  <si>
    <t>50°C</t>
  </si>
  <si>
    <t>60°C</t>
  </si>
  <si>
    <t>EP Harze</t>
  </si>
  <si>
    <t>BRAWOLINER / BRAWOLINER HT</t>
  </si>
  <si>
    <t>Wandstärke 3mm</t>
  </si>
  <si>
    <t>Walzenabstand in mm</t>
  </si>
  <si>
    <t>BRAWO III</t>
  </si>
  <si>
    <t>BRAWOLINER® 3D / BRAWOLINER® HT 3D</t>
  </si>
  <si>
    <t>BRAWO I</t>
  </si>
  <si>
    <t>70-100</t>
  </si>
  <si>
    <t>100-150</t>
  </si>
  <si>
    <t>150-225</t>
  </si>
  <si>
    <t>BRAWOLINER® 3D DN 200-300</t>
  </si>
  <si>
    <t>Wandstärke 4,7mm</t>
  </si>
  <si>
    <t>200-300</t>
  </si>
  <si>
    <t>BRAWOLINER® XT / BRAWOLINER® HT XT</t>
  </si>
  <si>
    <t>Wandstärke 4mm</t>
  </si>
  <si>
    <t>Harztypen</t>
  </si>
  <si>
    <t>Linerarten</t>
  </si>
  <si>
    <t>Harztyp</t>
  </si>
  <si>
    <t>Verarbeitungszeit</t>
  </si>
  <si>
    <t>Aushärtezeit</t>
  </si>
  <si>
    <t>Aushärtezeit Wärmezeit</t>
  </si>
  <si>
    <t>Chemische Belastung</t>
  </si>
  <si>
    <t>Verarbeitungsbedingungen</t>
  </si>
  <si>
    <t>BRAWO® III</t>
  </si>
  <si>
    <t>Ungefähre Temperatur und Härtezeit</t>
  </si>
  <si>
    <t>70°C</t>
  </si>
  <si>
    <t>BRAWO® I</t>
  </si>
  <si>
    <t>13h</t>
  </si>
  <si>
    <t>6h</t>
  </si>
  <si>
    <t>3,5h</t>
  </si>
  <si>
    <t>150min</t>
  </si>
  <si>
    <t>100min</t>
  </si>
  <si>
    <t>70min</t>
  </si>
  <si>
    <t xml:space="preserve">45min </t>
  </si>
  <si>
    <t>24h</t>
  </si>
  <si>
    <t>12h</t>
  </si>
  <si>
    <t>9h</t>
  </si>
  <si>
    <t>220min</t>
  </si>
  <si>
    <t>180min</t>
  </si>
  <si>
    <t>140min</t>
  </si>
  <si>
    <t>BRAWOLINER DN100</t>
  </si>
  <si>
    <t>BRAWOLINER DN70</t>
  </si>
  <si>
    <t>BRAWOLINER DN50</t>
  </si>
  <si>
    <t>BRAWOLINER DN125</t>
  </si>
  <si>
    <t>BRAWOLINER DN150</t>
  </si>
  <si>
    <t>BRAWOLINER DN200</t>
  </si>
  <si>
    <t>BRAWOLINER HT DN50</t>
  </si>
  <si>
    <t>BRAWOLINER HT DN70</t>
  </si>
  <si>
    <t>BRAWOLINER HT DN100</t>
  </si>
  <si>
    <t>BRAWOLINER HT DN125</t>
  </si>
  <si>
    <t>BRAWOLINER HT DN150</t>
  </si>
  <si>
    <t>BRAWOLINER HT DN200</t>
  </si>
  <si>
    <t>BRAWOLINER HT 3D DN70-100</t>
  </si>
  <si>
    <t>BRAWOLINER HT 3D DN100-150</t>
  </si>
  <si>
    <t>BRAWOLINER HT 3D DN150-225</t>
  </si>
  <si>
    <t>BRAWOLINER 3D DN70-100</t>
  </si>
  <si>
    <t>BRAWOLINER 3D DN150-225</t>
  </si>
  <si>
    <t>BRAWOLINER 3D DN200-300</t>
  </si>
  <si>
    <t>BRAWOLINER XT DN100</t>
  </si>
  <si>
    <t>BRAWOLINER XT DN125</t>
  </si>
  <si>
    <t>BRAWOLINER XT DN150</t>
  </si>
  <si>
    <t>BRAWOLINER XT DN200</t>
  </si>
  <si>
    <t>BRAWOLINER HT XT DN100</t>
  </si>
  <si>
    <t>BRAWOLINER HT XT DN125</t>
  </si>
  <si>
    <t>BRAWOLINER HT XT DN150</t>
  </si>
  <si>
    <t>BRAWOLINER HT XT DN200</t>
  </si>
  <si>
    <t>BRAWOLINER 3D DN100-150</t>
  </si>
  <si>
    <t>3 : 1</t>
  </si>
  <si>
    <t>2,61 : 1</t>
  </si>
  <si>
    <t>BRAWO SRR</t>
  </si>
  <si>
    <t>BRAWO RR</t>
  </si>
  <si>
    <t>BRAWO® RR</t>
  </si>
  <si>
    <t>BRAWO® SRR</t>
  </si>
  <si>
    <t>4h</t>
  </si>
  <si>
    <t>2h</t>
  </si>
  <si>
    <t>80min</t>
  </si>
  <si>
    <t>50min</t>
  </si>
  <si>
    <t>30min</t>
  </si>
  <si>
    <t>-</t>
  </si>
  <si>
    <t>3h</t>
  </si>
  <si>
    <t>1,5h</t>
  </si>
  <si>
    <t>75min</t>
  </si>
  <si>
    <t>*</t>
  </si>
  <si>
    <r>
      <rPr>
        <b/>
        <sz val="16"/>
        <color theme="1"/>
        <rFont val="Arial"/>
        <family val="2"/>
      </rPr>
      <t xml:space="preserve">Harztyp :
</t>
    </r>
    <r>
      <rPr>
        <sz val="16"/>
        <color theme="1"/>
        <rFont val="Arial"/>
        <family val="2"/>
      </rPr>
      <t>(Bitte auswählen)</t>
    </r>
    <r>
      <rPr>
        <b/>
        <sz val="16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[</t>
    </r>
    <r>
      <rPr>
        <i/>
        <sz val="12"/>
        <color theme="1"/>
        <rFont val="Arial"/>
        <family val="2"/>
      </rPr>
      <t>Resin type : (Please select)</t>
    </r>
    <r>
      <rPr>
        <sz val="12"/>
        <color theme="1"/>
        <rFont val="Arial"/>
        <family val="2"/>
      </rPr>
      <t>]</t>
    </r>
  </si>
  <si>
    <r>
      <rPr>
        <b/>
        <sz val="16"/>
        <color theme="1"/>
        <rFont val="Arial"/>
        <family val="2"/>
      </rPr>
      <t>Liner :</t>
    </r>
    <r>
      <rPr>
        <sz val="16"/>
        <color theme="1"/>
        <rFont val="Arial"/>
        <family val="2"/>
      </rPr>
      <t xml:space="preserve"> 
(Bitte auswählen) 
</t>
    </r>
    <r>
      <rPr>
        <i/>
        <sz val="12"/>
        <color theme="1"/>
        <rFont val="Arial"/>
        <family val="2"/>
      </rPr>
      <t>[Please select]</t>
    </r>
  </si>
  <si>
    <r>
      <rPr>
        <b/>
        <sz val="16"/>
        <color theme="1"/>
        <rFont val="Arial"/>
        <family val="2"/>
      </rPr>
      <t>Walzenabstand :</t>
    </r>
    <r>
      <rPr>
        <i/>
        <sz val="12"/>
        <color theme="1"/>
        <rFont val="Arial"/>
        <family val="2"/>
      </rPr>
      <t xml:space="preserve">
[Roller distance]</t>
    </r>
  </si>
  <si>
    <r>
      <rPr>
        <b/>
        <sz val="16"/>
        <color theme="1"/>
        <rFont val="Arial"/>
        <family val="2"/>
      </rPr>
      <t xml:space="preserve">Länge in m : 
</t>
    </r>
    <r>
      <rPr>
        <sz val="16"/>
        <color theme="1"/>
        <rFont val="Arial"/>
        <family val="2"/>
      </rPr>
      <t>(Eingeben)</t>
    </r>
    <r>
      <rPr>
        <b/>
        <sz val="16"/>
        <color theme="1"/>
        <rFont val="Arial"/>
        <family val="2"/>
      </rPr>
      <t xml:space="preserve">
</t>
    </r>
    <r>
      <rPr>
        <i/>
        <sz val="12"/>
        <color theme="1"/>
        <rFont val="Arial"/>
        <family val="2"/>
      </rPr>
      <t>[Length in m : (Type in)]</t>
    </r>
  </si>
  <si>
    <r>
      <t xml:space="preserve">BRAWO I / BRAWO III &amp; BRAWO RR / BRAWO SRR
Mischungsverhältnis
</t>
    </r>
    <r>
      <rPr>
        <sz val="16"/>
        <color theme="0"/>
        <rFont val="Arial"/>
        <family val="2"/>
      </rPr>
      <t xml:space="preserve"> [</t>
    </r>
    <r>
      <rPr>
        <i/>
        <sz val="14"/>
        <color theme="0"/>
        <rFont val="Arial"/>
        <family val="2"/>
      </rPr>
      <t>Mix Ratio</t>
    </r>
    <r>
      <rPr>
        <sz val="16"/>
        <color theme="0"/>
        <rFont val="Arial"/>
        <family val="2"/>
      </rPr>
      <t>]</t>
    </r>
    <r>
      <rPr>
        <b/>
        <sz val="16"/>
        <color theme="0"/>
        <rFont val="Arial"/>
        <family val="2"/>
      </rPr>
      <t xml:space="preserve">
A:B</t>
    </r>
  </si>
  <si>
    <r>
      <t xml:space="preserve">Benötigt Menge der Kompnente A in Kg :
</t>
    </r>
    <r>
      <rPr>
        <i/>
        <sz val="11"/>
        <color theme="1"/>
        <rFont val="Arial"/>
        <family val="2"/>
      </rPr>
      <t xml:space="preserve">[Total requested for comp A in Kg :] </t>
    </r>
  </si>
  <si>
    <r>
      <t xml:space="preserve">Benötigt Menge der Kompnente B in Kg :
</t>
    </r>
    <r>
      <rPr>
        <i/>
        <sz val="11"/>
        <color theme="1"/>
        <rFont val="Arial"/>
        <family val="2"/>
      </rPr>
      <t xml:space="preserve">[Total requested for comp B in Kg :] </t>
    </r>
  </si>
  <si>
    <r>
      <t xml:space="preserve">Verwendetes Harz:
</t>
    </r>
    <r>
      <rPr>
        <i/>
        <sz val="14"/>
        <rFont val="Arial"/>
        <family val="2"/>
      </rPr>
      <t xml:space="preserve"> [Used resin:]</t>
    </r>
  </si>
  <si>
    <r>
      <rPr>
        <sz val="13"/>
        <rFont val="Arial"/>
        <family val="2"/>
      </rPr>
      <t>Aushärtezeit des getränkten Textils bis zur Absenkung des Aufstelldruckes</t>
    </r>
    <r>
      <rPr>
        <b/>
        <sz val="13"/>
        <rFont val="Arial"/>
        <family val="2"/>
      </rPr>
      <t xml:space="preserve"> :</t>
    </r>
    <r>
      <rPr>
        <sz val="13"/>
        <rFont val="Arial"/>
        <family val="2"/>
      </rPr>
      <t xml:space="preserve">   </t>
    </r>
    <r>
      <rPr>
        <sz val="14"/>
        <rFont val="Arial"/>
        <family val="2"/>
      </rPr>
      <t xml:space="preserve">                        
</t>
    </r>
    <r>
      <rPr>
        <i/>
        <sz val="11"/>
        <rFont val="Arial"/>
        <family val="2"/>
      </rPr>
      <t>[Curing time of soaked textile until reduction in installation pressure :]</t>
    </r>
    <r>
      <rPr>
        <sz val="14"/>
        <rFont val="Arial"/>
        <family val="2"/>
      </rPr>
      <t xml:space="preserve">
</t>
    </r>
  </si>
  <si>
    <r>
      <rPr>
        <sz val="13"/>
        <rFont val="Arial"/>
        <family val="2"/>
      </rPr>
      <t>Aushärtezeit des getränkten Textils bei Warmaushärtung bis zur Absenkung des Aufstelldruckes :</t>
    </r>
    <r>
      <rPr>
        <sz val="14"/>
        <rFont val="Arial"/>
        <family val="2"/>
      </rPr>
      <t xml:space="preserve">
</t>
    </r>
    <r>
      <rPr>
        <i/>
        <sz val="11"/>
        <rFont val="Arial"/>
        <family val="2"/>
      </rPr>
      <t>[Curing time of soaked textile with warm curing until reduction in installation pressure :]</t>
    </r>
  </si>
  <si>
    <r>
      <t xml:space="preserve">Chemisch voll belastbar bei Warmaushärtung nach :
</t>
    </r>
    <r>
      <rPr>
        <i/>
        <sz val="11"/>
        <rFont val="Arial"/>
        <family val="2"/>
      </rPr>
      <t>[Fully chemical resistant following warm curing after :]</t>
    </r>
  </si>
  <si>
    <r>
      <t xml:space="preserve">Verarbeitungsbedingungen :
</t>
    </r>
    <r>
      <rPr>
        <i/>
        <sz val="11"/>
        <rFont val="Arial"/>
        <family val="2"/>
      </rPr>
      <t>[Processing conditions :]</t>
    </r>
  </si>
  <si>
    <r>
      <t xml:space="preserve">Verarbeitungszeit des getränkten, der Länge nach ausgelegten Textils :
</t>
    </r>
    <r>
      <rPr>
        <i/>
        <sz val="11"/>
        <rFont val="Arial"/>
        <family val="2"/>
      </rPr>
      <t xml:space="preserve">[Processing time for soaked textile </t>
    </r>
    <r>
      <rPr>
        <sz val="11"/>
        <rFont val="Arial"/>
        <family val="2"/>
      </rPr>
      <t>laid out lengthwise :]</t>
    </r>
  </si>
  <si>
    <r>
      <t xml:space="preserve">Benötigte Menge des Harzes in Kg :
</t>
    </r>
    <r>
      <rPr>
        <i/>
        <sz val="11"/>
        <color theme="1"/>
        <rFont val="Arial"/>
        <family val="2"/>
      </rPr>
      <t>[Total requested in KG :]</t>
    </r>
  </si>
  <si>
    <r>
      <t xml:space="preserve">Benötigte Menge des Harzes in Liter :
</t>
    </r>
    <r>
      <rPr>
        <i/>
        <sz val="11"/>
        <color theme="1"/>
        <rFont val="Arial"/>
        <family val="2"/>
      </rPr>
      <t>[Total requested in Liter :]</t>
    </r>
  </si>
  <si>
    <r>
      <t xml:space="preserve">Benötigt Menge der Komponente A in Liter :
</t>
    </r>
    <r>
      <rPr>
        <i/>
        <sz val="10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[Total requested for comp A in liter :]</t>
    </r>
  </si>
  <si>
    <r>
      <t xml:space="preserve">Benötigt Menge der Komponente B in Liter :
</t>
    </r>
    <r>
      <rPr>
        <i/>
        <sz val="10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[Total requested for comp B in liter :]</t>
    </r>
  </si>
  <si>
    <r>
      <t xml:space="preserve">Ungefähre Temperatur und Härtezeit:
</t>
    </r>
    <r>
      <rPr>
        <i/>
        <sz val="11"/>
        <rFont val="Arial"/>
        <family val="2"/>
      </rPr>
      <t>[Approx. curing temperatures and times :]</t>
    </r>
  </si>
  <si>
    <r>
      <t xml:space="preserve">70°C </t>
    </r>
    <r>
      <rPr>
        <sz val="13"/>
        <color rgb="FFFF0000"/>
        <rFont val="Arial"/>
        <family val="2"/>
      </rPr>
      <t>**</t>
    </r>
  </si>
  <si>
    <r>
      <t>**</t>
    </r>
    <r>
      <rPr>
        <sz val="11"/>
        <rFont val="Arial"/>
        <family val="2"/>
      </rPr>
      <t>Nur in Verbindung mit BRAWOLINER® HT oder mit einem geeigneten Kalibrierschlauch</t>
    </r>
    <r>
      <rPr>
        <b/>
        <sz val="11"/>
        <color rgb="FFFF0000"/>
        <rFont val="Arial"/>
        <family val="2"/>
      </rPr>
      <t xml:space="preserve">
</t>
    </r>
    <r>
      <rPr>
        <i/>
        <sz val="10"/>
        <rFont val="Arial"/>
        <family val="2"/>
      </rPr>
      <t>[Only in combination with BRAWOLINER® HT or with a suitable calibration CIPP]</t>
    </r>
  </si>
  <si>
    <r>
      <t>*</t>
    </r>
    <r>
      <rPr>
        <sz val="11"/>
        <rFont val="Arial"/>
        <family val="2"/>
      </rPr>
      <t>Achtung: Bei BRAWO® RR und BRAWO® SRR besteht bei Härtung mit Dampf die Gefahr einer extremen Temperaturentwicklung als Folge der exothermen Harzreaktion. Daher wird die Härtung mit Dampf nicht empfohlen.</t>
    </r>
    <r>
      <rPr>
        <sz val="11"/>
        <color rgb="FFFF0000"/>
        <rFont val="Arial"/>
        <family val="2"/>
      </rPr>
      <t xml:space="preserve">
</t>
    </r>
    <r>
      <rPr>
        <i/>
        <sz val="10"/>
        <rFont val="Arial"/>
        <family val="2"/>
      </rPr>
      <t>[Caution: When curing with steam, there is a risk of extreme temperature rise
due to the exothermic resin reaction with BRAWO® RR and BRAWO® SRR. Therefore, steam curing is not recommended.]</t>
    </r>
  </si>
  <si>
    <t>ca. 100 Minuten bei +50°C / ca. 45 Minuten bei  +70°C 
[Approx. 100 Minutes at +50°C / Approx. 45 Minutes at  +70°C]</t>
  </si>
  <si>
    <t>ca. 7 Tage
[Approx.  7 days]</t>
  </si>
  <si>
    <t>5 bis +30 °C Luft- und Untergrundtemperatur
[5 to +30 °C Air and substrate temperature]</t>
  </si>
  <si>
    <r>
      <t xml:space="preserve">ca. 50min bei 15°C 
</t>
    </r>
    <r>
      <rPr>
        <i/>
        <sz val="8"/>
        <color theme="1"/>
        <rFont val="Arial"/>
        <family val="2"/>
      </rPr>
      <t>[Approx. 50min at +15 °C]</t>
    </r>
  </si>
  <si>
    <r>
      <t xml:space="preserve">ca. 13 Stunden ohne Grundwasser / ca. 20 Stunden mit Grundwasser bei +10°C 
</t>
    </r>
    <r>
      <rPr>
        <i/>
        <sz val="9"/>
        <color theme="1"/>
        <rFont val="Arial"/>
        <family val="2"/>
      </rPr>
      <t>[Approx. 13h without groundwater, Approx. 20h with groundwater at +10°C]</t>
    </r>
  </si>
  <si>
    <t>ca. 3,5h bei 15°C
[Approx. 3.5 h at +15 °C]</t>
  </si>
  <si>
    <t>ca. 24 Stunden ohne Grundwasser / ca. 36 Stunden mit Grundwasser, bei +10°C
[Approx. 24h without groundwater, Approx. 36h with groundwater at +10°C]</t>
  </si>
  <si>
    <t>ca. 220 Minuten bei +50°C / ca. 140 Minuten bei  +70°C
[Approx. 220 Minutes at +50°C / Approx. 140 Minutes at  +70°C]</t>
  </si>
  <si>
    <t>ca. 30min bei 15°C 
[Approx. 30min at +15 °C]</t>
  </si>
  <si>
    <t xml:space="preserve">ca. 13 Stunden ohne Grundwasser bei +10°C 
[Approx. 6h without groundwater at 10 °C]
</t>
  </si>
  <si>
    <t xml:space="preserve">ca. 2 Stunden ohne Grundwasser bei +20°C 
[Approx. 2h without groundwater at 20 °C]
</t>
  </si>
  <si>
    <t xml:space="preserve">ca. 75 Minuten bei +50°C
[Approx. 75 Minutes at +50°C] </t>
  </si>
  <si>
    <t xml:space="preserve">ca. 30 Minuten bei +50°C
[Approx. 30 Minutes at +50°C] </t>
  </si>
  <si>
    <r>
      <t xml:space="preserve">Mischungsverhältnis
 </t>
    </r>
    <r>
      <rPr>
        <sz val="12"/>
        <color theme="1"/>
        <rFont val="Arial"/>
        <family val="2"/>
      </rPr>
      <t>[</t>
    </r>
    <r>
      <rPr>
        <i/>
        <sz val="12"/>
        <color theme="1"/>
        <rFont val="Arial"/>
        <family val="2"/>
      </rPr>
      <t>Mixing ratio]</t>
    </r>
  </si>
  <si>
    <r>
      <t xml:space="preserve">Mischungsverhältnis
</t>
    </r>
    <r>
      <rPr>
        <sz val="12"/>
        <color theme="1"/>
        <rFont val="Arial"/>
        <family val="2"/>
      </rPr>
      <t xml:space="preserve"> [</t>
    </r>
    <r>
      <rPr>
        <i/>
        <sz val="12"/>
        <color theme="1"/>
        <rFont val="Arial"/>
        <family val="2"/>
      </rPr>
      <t>Mixing ratio]</t>
    </r>
  </si>
  <si>
    <r>
      <t xml:space="preserve">Komponente B = Härter
</t>
    </r>
    <r>
      <rPr>
        <sz val="12"/>
        <color theme="1"/>
        <rFont val="Arial"/>
        <family val="2"/>
      </rPr>
      <t>[</t>
    </r>
    <r>
      <rPr>
        <i/>
        <sz val="12"/>
        <color theme="1"/>
        <rFont val="Arial"/>
        <family val="2"/>
      </rPr>
      <t>COMPONENT B = Hardener</t>
    </r>
    <r>
      <rPr>
        <sz val="12"/>
        <color theme="1"/>
        <rFont val="Arial"/>
        <family val="2"/>
      </rPr>
      <t>]</t>
    </r>
  </si>
  <si>
    <r>
      <t xml:space="preserve">BRAWO Harz Kalkulator
</t>
    </r>
    <r>
      <rPr>
        <b/>
        <sz val="26"/>
        <color theme="0"/>
        <rFont val="Arial"/>
        <family val="2"/>
      </rPr>
      <t>[</t>
    </r>
    <r>
      <rPr>
        <i/>
        <sz val="26"/>
        <color theme="0"/>
        <rFont val="Arial"/>
        <family val="2"/>
      </rPr>
      <t>BRAWO Resin Calculator</t>
    </r>
    <r>
      <rPr>
        <b/>
        <sz val="26"/>
        <color theme="0"/>
        <rFont val="Arial"/>
        <family val="2"/>
      </rPr>
      <t>]</t>
    </r>
  </si>
  <si>
    <r>
      <t xml:space="preserve">Gewichtsteile 
</t>
    </r>
    <r>
      <rPr>
        <sz val="10"/>
        <color theme="1"/>
        <rFont val="Arial"/>
        <family val="2"/>
      </rPr>
      <t>[</t>
    </r>
    <r>
      <rPr>
        <i/>
        <sz val="10"/>
        <color theme="1"/>
        <rFont val="Arial"/>
        <family val="2"/>
      </rPr>
      <t>by weight]</t>
    </r>
  </si>
  <si>
    <r>
      <t xml:space="preserve">Volumenteile 
</t>
    </r>
    <r>
      <rPr>
        <sz val="10"/>
        <color theme="1"/>
        <rFont val="Arial"/>
        <family val="2"/>
      </rPr>
      <t>[</t>
    </r>
    <r>
      <rPr>
        <i/>
        <sz val="10"/>
        <color theme="1"/>
        <rFont val="Arial"/>
        <family val="2"/>
      </rPr>
      <t>by volume]</t>
    </r>
  </si>
  <si>
    <t>R97</t>
  </si>
  <si>
    <t>R98</t>
  </si>
  <si>
    <t>R99</t>
  </si>
  <si>
    <t>R100</t>
  </si>
  <si>
    <t>R101</t>
  </si>
  <si>
    <t>R102</t>
  </si>
  <si>
    <t>R103</t>
  </si>
  <si>
    <t>R104</t>
  </si>
  <si>
    <t>R105</t>
  </si>
  <si>
    <t>R106</t>
  </si>
  <si>
    <t>R107</t>
  </si>
  <si>
    <t>R108</t>
  </si>
  <si>
    <t>R109</t>
  </si>
  <si>
    <t>R110</t>
  </si>
  <si>
    <t>R111</t>
  </si>
  <si>
    <t>R112</t>
  </si>
  <si>
    <t>R113</t>
  </si>
  <si>
    <t>R114</t>
  </si>
  <si>
    <t>R115</t>
  </si>
  <si>
    <t>R116</t>
  </si>
  <si>
    <t>R117</t>
  </si>
  <si>
    <t>R118</t>
  </si>
  <si>
    <t>R119</t>
  </si>
  <si>
    <t>R120</t>
  </si>
  <si>
    <t>R121</t>
  </si>
  <si>
    <t>R122</t>
  </si>
  <si>
    <t>R123</t>
  </si>
  <si>
    <t>300-400</t>
  </si>
  <si>
    <t>Wandstärke 5,1mm</t>
  </si>
  <si>
    <t>R124</t>
  </si>
  <si>
    <t>BRAWOLINER 3D DN300-400</t>
  </si>
  <si>
    <r>
      <t xml:space="preserve">Komponente A =Stamm
</t>
    </r>
    <r>
      <rPr>
        <sz val="12"/>
        <color theme="1"/>
        <rFont val="Arial"/>
        <family val="2"/>
      </rPr>
      <t>[</t>
    </r>
    <r>
      <rPr>
        <i/>
        <sz val="12"/>
        <color theme="1"/>
        <rFont val="Arial"/>
        <family val="2"/>
      </rPr>
      <t>COMPONENT A = Resin</t>
    </r>
    <r>
      <rPr>
        <sz val="12"/>
        <color theme="1"/>
        <rFont val="Arial"/>
        <family val="2"/>
      </rPr>
      <t>]</t>
    </r>
  </si>
  <si>
    <t>BRAWO® LR</t>
  </si>
  <si>
    <t>BRAWO® UVPox</t>
  </si>
  <si>
    <t>BRAWO® LR / BRAWO® UVPox</t>
  </si>
  <si>
    <r>
      <t xml:space="preserve">Ungefähre Temperatur und Härtezeit:
</t>
    </r>
    <r>
      <rPr>
        <i/>
        <sz val="11"/>
        <rFont val="Arial"/>
        <family val="2"/>
      </rPr>
      <t>[Approx. curing temperatures and times:]</t>
    </r>
  </si>
  <si>
    <t xml:space="preserve">
ca. 0,6 in DN 100 [approx. 0.6 in DN 100]
ca. 0,4 in DN 150 [approx. 0.4 in DN 150]
ca. 0,3 in DN 200 [approx. 0.3 in DN 200]
</t>
  </si>
  <si>
    <t xml:space="preserve">
ca. 0,6 in DN 100 [approx. 0.6 in DN 100]
ca. 0,5 in DN 150 [approx. 0.5 in DN 150]
ca. 0,4 in DN 200 [approx. 0.4 in DN 200]
</t>
  </si>
  <si>
    <t>Haltbarkeit / Verarbeitungszeit des getränkten Textils:
[Durability / processing time of the impregnated textile:]</t>
  </si>
  <si>
    <t>Haltbarkeit / max.Lagerdauer:
[Shelf life / max. storage time:]</t>
  </si>
  <si>
    <t>Aushärtegeschwindigkeit des getränkten Textils mit der Brawo Magnavity Nano :
[Curing speed of the impregnated textile with the Brawo Magnavity Nano:]</t>
  </si>
  <si>
    <t>Verarbeitungsbedingungen:
[Processing conditions:]</t>
  </si>
  <si>
    <t>Max lagerdauer</t>
  </si>
  <si>
    <t>Härtegeschwindigkeit Mega</t>
  </si>
  <si>
    <t>12 Monate 
[12 months]</t>
  </si>
  <si>
    <r>
      <t xml:space="preserve">Technische Eigenschaften 
</t>
    </r>
    <r>
      <rPr>
        <sz val="16"/>
        <color theme="0"/>
        <rFont val="Arial"/>
        <family val="2"/>
      </rPr>
      <t>[Technical properties]</t>
    </r>
  </si>
  <si>
    <t>Härtegeschwindigkeit des getränkten Textils mit der BRAWO® Magnavity LED-Kopf Mega:
[Hardening speed of the impregnated textile with the BRAWO® Magnavity LED-head Mega:]</t>
  </si>
  <si>
    <t>Härtegeschwindigkeit des getränkten Textils mit der BRAWO® Magnavity LED-Kopf Nano:
[Hardening speed of the impregnated textile with the BRAWO® Magnavity LED- head Nano:]</t>
  </si>
  <si>
    <t xml:space="preserve">
ca. 0,7 in DN 150 [approx. 0.7 in DN 150]
ca. 0,6 in DN 200 [approx. 0.6 in DN 200]
ca. 0,4 in DN 250 [approx. 0.4 in DN 250]
</t>
  </si>
  <si>
    <t xml:space="preserve">
ca. 0,5 in DN 50   [approx. 0.5 in DN 50]
ca. 0,3 in DN 70   [approx. 0.3 in DN 70]
ca. 0,3 in DN 100 [approx. 0.3 in DN 100]
</t>
  </si>
  <si>
    <t xml:space="preserve">Härtegeschwindigkeit des getränkten Textils mit der BRAWO® Pico:
[Hardening speed of the of the impregnated textile with the BRAWO® Pico:] 
                              </t>
  </si>
  <si>
    <r>
      <t xml:space="preserve">Verwendetes Harz:
</t>
    </r>
    <r>
      <rPr>
        <i/>
        <sz val="14"/>
        <rFont val="Arial"/>
        <family val="2"/>
      </rPr>
      <t xml:space="preserve">       [Used resin:]</t>
    </r>
  </si>
  <si>
    <t>Aushärtegeschwindigkeit des getränkten Textils mit der Brawo-LumCure oder UV-Relining Anlage:
[Curing speed of the impregnated textile with the Brawo-LumCure or UV relining system:]</t>
  </si>
  <si>
    <t xml:space="preserve">ca. 6 Stunden ohne Grundwasser bei +10°C 
[Approx. 6h without groundwater at 10 °C]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</si>
</sst>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43">
    <font>
      <sz val="10"/>
      <color theme="1"/>
      <name val="Calibri"/>
      <family val="2"/>
    </font>
    <font>
      <sz val="9"/>
      <name val="Geneva"/>
    </font>
    <font>
      <b/>
      <sz val="36"/>
      <color theme="0"/>
      <name val="Arial"/>
      <family val="2"/>
    </font>
    <font>
      <sz val="8"/>
      <name val="Calibri"/>
      <family val="2"/>
    </font>
    <font>
      <sz val="10"/>
      <color theme="1"/>
      <name val="Arial"/>
      <family val="2"/>
    </font>
    <font>
      <sz val="22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6"/>
      <color theme="0"/>
      <name val="Arial"/>
      <family val="2"/>
    </font>
    <font>
      <b/>
      <u/>
      <sz val="16"/>
      <name val="Arial"/>
      <family val="2"/>
    </font>
    <font>
      <sz val="14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4"/>
      <color theme="0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sz val="16"/>
      <color theme="0"/>
      <name val="Arial"/>
      <family val="2"/>
    </font>
    <font>
      <i/>
      <sz val="11"/>
      <color theme="1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sz val="14"/>
      <color rgb="FFFF000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Arial"/>
      <family val="2"/>
    </font>
    <font>
      <sz val="13"/>
      <color rgb="FFFF0000"/>
      <name val="Arial"/>
      <family val="2"/>
    </font>
    <font>
      <sz val="11"/>
      <color rgb="FFFF0000"/>
      <name val="Arial"/>
      <family val="2"/>
    </font>
    <font>
      <i/>
      <sz val="10"/>
      <name val="Arial"/>
      <family val="2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b/>
      <sz val="26"/>
      <color theme="0"/>
      <name val="Arial"/>
      <family val="2"/>
    </font>
    <font>
      <i/>
      <sz val="26"/>
      <color theme="0"/>
      <name val="Arial"/>
      <family val="2"/>
    </font>
    <font>
      <sz val="10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rgb="FF51A025"/>
        <bgColor indexed="64"/>
      </patternFill>
    </fill>
    <fill>
      <patternFill patternType="solid">
        <fgColor rgb="FFEAF6FE"/>
        <bgColor indexed="64"/>
      </patternFill>
    </fill>
    <fill>
      <patternFill patternType="solid">
        <fgColor rgb="FF7EB61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06">
    <xf numFmtId="0" fontId="0" fillId="0" borderId="0" xfId="0"/>
    <xf numFmtId="0" fontId="4" fillId="0" borderId="2" xfId="0" applyFont="1" applyBorder="1"/>
    <xf numFmtId="0" fontId="4" fillId="0" borderId="3" xfId="0" applyFont="1" applyBorder="1"/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5" xfId="0" applyFont="1" applyBorder="1"/>
    <xf numFmtId="0" fontId="4" fillId="0" borderId="4" xfId="0" applyFont="1" applyBorder="1"/>
    <xf numFmtId="0" fontId="4" fillId="0" borderId="7" xfId="0" applyFont="1" applyBorder="1"/>
    <xf numFmtId="0" fontId="6" fillId="0" borderId="8" xfId="0" applyFont="1" applyBorder="1" applyAlignment="1">
      <alignment horizontal="right" vertical="center"/>
    </xf>
    <xf numFmtId="0" fontId="6" fillId="0" borderId="6" xfId="0" applyFont="1" applyBorder="1" applyAlignment="1">
      <alignment horizontal="left" vertical="top" wrapText="1"/>
    </xf>
    <xf numFmtId="0" fontId="6" fillId="0" borderId="8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2" fontId="4" fillId="0" borderId="0" xfId="0" quotePrefix="1" applyNumberFormat="1" applyFont="1"/>
    <xf numFmtId="0" fontId="11" fillId="0" borderId="5" xfId="0" applyFont="1" applyBorder="1"/>
    <xf numFmtId="0" fontId="12" fillId="0" borderId="0" xfId="0" applyFont="1"/>
    <xf numFmtId="2" fontId="4" fillId="0" borderId="0" xfId="0" applyNumberFormat="1" applyFont="1"/>
    <xf numFmtId="0" fontId="13" fillId="0" borderId="0" xfId="0" applyFont="1" applyAlignment="1">
      <alignment vertical="center"/>
    </xf>
    <xf numFmtId="0" fontId="6" fillId="4" borderId="0" xfId="0" applyFont="1" applyFill="1"/>
    <xf numFmtId="0" fontId="4" fillId="4" borderId="0" xfId="0" applyFont="1" applyFill="1"/>
    <xf numFmtId="0" fontId="8" fillId="0" borderId="0" xfId="0" applyFont="1" applyAlignment="1">
      <alignment vertical="center"/>
    </xf>
    <xf numFmtId="0" fontId="6" fillId="0" borderId="18" xfId="0" applyFont="1" applyBorder="1"/>
    <xf numFmtId="0" fontId="4" fillId="0" borderId="18" xfId="0" applyFont="1" applyBorder="1"/>
    <xf numFmtId="0" fontId="4" fillId="5" borderId="0" xfId="0" applyFont="1" applyFill="1"/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9" xfId="0" applyFont="1" applyBorder="1"/>
    <xf numFmtId="164" fontId="4" fillId="0" borderId="9" xfId="0" applyNumberFormat="1" applyFont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6" xfId="0" applyFont="1" applyBorder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0" borderId="9" xfId="0" applyFont="1" applyBorder="1" applyAlignment="1">
      <alignment horizontal="left" vertical="top" wrapText="1"/>
    </xf>
    <xf numFmtId="0" fontId="4" fillId="0" borderId="0" xfId="0" applyFont="1" applyFill="1"/>
    <xf numFmtId="0" fontId="4" fillId="0" borderId="0" xfId="0" applyFont="1" applyFill="1" applyBorder="1"/>
    <xf numFmtId="0" fontId="18" fillId="0" borderId="0" xfId="0" applyFont="1" applyFill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>
      <alignment vertical="center"/>
    </xf>
    <xf numFmtId="0" fontId="19" fillId="0" borderId="9" xfId="0" applyFont="1" applyBorder="1"/>
    <xf numFmtId="0" fontId="4" fillId="0" borderId="9" xfId="0" applyFont="1" applyFill="1" applyBorder="1"/>
    <xf numFmtId="0" fontId="8" fillId="3" borderId="8" xfId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/>
    <xf numFmtId="164" fontId="4" fillId="0" borderId="9" xfId="0" applyNumberFormat="1" applyFont="1" applyBorder="1" applyAlignment="1">
      <alignment horizontal="left" vertical="top"/>
    </xf>
    <xf numFmtId="0" fontId="4" fillId="0" borderId="9" xfId="0" quotePrefix="1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center" wrapText="1"/>
    </xf>
    <xf numFmtId="2" fontId="10" fillId="0" borderId="0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9" fillId="3" borderId="8" xfId="1" applyFont="1" applyFill="1" applyBorder="1" applyAlignment="1" applyProtection="1">
      <alignment horizontal="center" vertical="center"/>
      <protection locked="0"/>
    </xf>
    <xf numFmtId="2" fontId="10" fillId="0" borderId="2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5" fillId="0" borderId="20" xfId="0" applyFont="1" applyBorder="1" applyAlignment="1">
      <alignment vertical="center" wrapText="1"/>
    </xf>
    <xf numFmtId="0" fontId="11" fillId="0" borderId="0" xfId="0" applyFont="1"/>
    <xf numFmtId="0" fontId="11" fillId="0" borderId="21" xfId="0" applyFont="1" applyBorder="1"/>
    <xf numFmtId="0" fontId="29" fillId="0" borderId="0" xfId="0" applyFont="1" applyAlignment="1">
      <alignment horizontal="left" vertical="center"/>
    </xf>
    <xf numFmtId="0" fontId="11" fillId="0" borderId="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32" fillId="0" borderId="22" xfId="0" applyFont="1" applyBorder="1"/>
    <xf numFmtId="0" fontId="32" fillId="0" borderId="0" xfId="0" applyFont="1"/>
    <xf numFmtId="0" fontId="32" fillId="0" borderId="21" xfId="0" applyFont="1" applyBorder="1"/>
    <xf numFmtId="0" fontId="32" fillId="0" borderId="11" xfId="0" applyFont="1" applyBorder="1"/>
    <xf numFmtId="0" fontId="30" fillId="0" borderId="9" xfId="0" applyFont="1" applyBorder="1" applyAlignment="1">
      <alignment horizontal="center" vertical="center"/>
    </xf>
    <xf numFmtId="0" fontId="32" fillId="0" borderId="10" xfId="0" applyFont="1" applyBorder="1"/>
    <xf numFmtId="0" fontId="32" fillId="0" borderId="14" xfId="0" applyFont="1" applyBorder="1"/>
    <xf numFmtId="0" fontId="30" fillId="0" borderId="11" xfId="0" applyFont="1" applyBorder="1" applyAlignment="1">
      <alignment horizontal="center"/>
    </xf>
    <xf numFmtId="0" fontId="4" fillId="6" borderId="9" xfId="0" applyFont="1" applyFill="1" applyBorder="1"/>
    <xf numFmtId="0" fontId="4" fillId="0" borderId="9" xfId="0" applyFont="1" applyBorder="1" applyAlignment="1">
      <alignment vertical="top" wrapText="1"/>
    </xf>
    <xf numFmtId="0" fontId="4" fillId="6" borderId="9" xfId="0" applyFont="1" applyFill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center"/>
    </xf>
    <xf numFmtId="20" fontId="6" fillId="0" borderId="0" xfId="0" quotePrefix="1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7" borderId="9" xfId="0" applyFont="1" applyFill="1" applyBorder="1"/>
    <xf numFmtId="0" fontId="4" fillId="0" borderId="9" xfId="0" applyFont="1" applyBorder="1" applyAlignment="1">
      <alignment horizontal="right" vertical="center" wrapText="1"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/>
    <xf numFmtId="0" fontId="4" fillId="8" borderId="9" xfId="0" applyFont="1" applyFill="1" applyBorder="1" applyAlignment="1">
      <alignment wrapText="1"/>
    </xf>
    <xf numFmtId="0" fontId="4" fillId="0" borderId="9" xfId="0" applyFont="1" applyFill="1" applyBorder="1" applyAlignment="1">
      <alignment horizontal="left" vertical="top" wrapText="1"/>
    </xf>
    <xf numFmtId="0" fontId="40" fillId="8" borderId="9" xfId="0" applyFont="1" applyFill="1" applyBorder="1"/>
    <xf numFmtId="0" fontId="40" fillId="0" borderId="9" xfId="0" applyFont="1" applyBorder="1"/>
    <xf numFmtId="0" fontId="4" fillId="6" borderId="0" xfId="0" applyFont="1" applyFill="1" applyAlignment="1">
      <alignment horizontal="center"/>
    </xf>
    <xf numFmtId="0" fontId="4" fillId="9" borderId="9" xfId="0" applyFont="1" applyFill="1" applyBorder="1"/>
    <xf numFmtId="0" fontId="4" fillId="9" borderId="9" xfId="0" applyFont="1" applyFill="1" applyBorder="1" applyAlignment="1">
      <alignment horizontal="left" vertical="top" wrapText="1"/>
    </xf>
    <xf numFmtId="0" fontId="4" fillId="9" borderId="0" xfId="0" applyFont="1" applyFill="1"/>
    <xf numFmtId="0" fontId="6" fillId="4" borderId="0" xfId="0" applyFont="1" applyFill="1" applyBorder="1"/>
    <xf numFmtId="0" fontId="4" fillId="4" borderId="0" xfId="0" applyFont="1" applyFill="1" applyBorder="1"/>
    <xf numFmtId="0" fontId="4" fillId="4" borderId="21" xfId="0" applyFont="1" applyFill="1" applyBorder="1"/>
    <xf numFmtId="0" fontId="29" fillId="0" borderId="0" xfId="0" applyFont="1" applyBorder="1" applyAlignment="1">
      <alignment horizontal="left" vertical="center"/>
    </xf>
    <xf numFmtId="0" fontId="11" fillId="0" borderId="0" xfId="0" applyFont="1" applyBorder="1"/>
    <xf numFmtId="0" fontId="4" fillId="0" borderId="29" xfId="0" applyFont="1" applyBorder="1"/>
    <xf numFmtId="0" fontId="4" fillId="0" borderId="29" xfId="0" applyFont="1" applyFill="1" applyBorder="1"/>
    <xf numFmtId="0" fontId="34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/>
    </xf>
    <xf numFmtId="0" fontId="17" fillId="0" borderId="19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/>
    </xf>
    <xf numFmtId="0" fontId="27" fillId="0" borderId="2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4" fillId="4" borderId="0" xfId="1" applyFont="1" applyFill="1" applyAlignment="1">
      <alignment horizontal="center" vertical="center" wrapText="1"/>
    </xf>
    <xf numFmtId="0" fontId="14" fillId="4" borderId="0" xfId="1" applyFont="1" applyFill="1" applyAlignment="1">
      <alignment horizontal="center" vertical="center"/>
    </xf>
    <xf numFmtId="20" fontId="6" fillId="0" borderId="6" xfId="0" quotePrefix="1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/>
    </xf>
    <xf numFmtId="0" fontId="14" fillId="4" borderId="0" xfId="1" applyFont="1" applyFill="1" applyAlignment="1">
      <alignment horizontal="center" wrapText="1"/>
    </xf>
    <xf numFmtId="0" fontId="14" fillId="4" borderId="0" xfId="1" applyFont="1" applyFill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24" xfId="0" applyFont="1" applyBorder="1" applyAlignment="1">
      <alignment horizontal="left" wrapText="1"/>
    </xf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25" xfId="0" applyFont="1" applyBorder="1" applyAlignment="1">
      <alignment horizontal="left" wrapText="1"/>
    </xf>
    <xf numFmtId="0" fontId="10" fillId="0" borderId="26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16" fillId="0" borderId="28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8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30" fillId="0" borderId="28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left" vertical="center"/>
    </xf>
    <xf numFmtId="0" fontId="30" fillId="0" borderId="17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0" fillId="0" borderId="2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/>
    </xf>
    <xf numFmtId="0" fontId="30" fillId="0" borderId="21" xfId="0" applyFont="1" applyBorder="1" applyAlignment="1">
      <alignment horizontal="left" vertical="center"/>
    </xf>
    <xf numFmtId="0" fontId="30" fillId="0" borderId="28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30" fillId="0" borderId="17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28" xfId="0" applyFont="1" applyFill="1" applyBorder="1" applyAlignment="1">
      <alignment horizontal="left" vertical="top" wrapText="1"/>
    </xf>
    <xf numFmtId="0" fontId="30" fillId="0" borderId="16" xfId="0" applyFont="1" applyFill="1" applyBorder="1" applyAlignment="1">
      <alignment horizontal="left" vertical="top" wrapText="1"/>
    </xf>
    <xf numFmtId="0" fontId="30" fillId="0" borderId="17" xfId="0" applyFont="1" applyFill="1" applyBorder="1" applyAlignment="1">
      <alignment horizontal="left" vertical="top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left" vertical="top" wrapText="1"/>
    </xf>
    <xf numFmtId="0" fontId="30" fillId="0" borderId="14" xfId="0" applyFont="1" applyFill="1" applyBorder="1" applyAlignment="1">
      <alignment horizontal="left" vertical="top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20" fontId="6" fillId="0" borderId="0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left" vertical="top" wrapText="1"/>
    </xf>
  </cellXfs>
  <cellStyles count="2">
    <cellStyle name="Standard" xfId="0" builtinId="0"/>
    <cellStyle name="Standard 2" xfId="1" xr:uid="{FB7AB373-0A9D-47C6-9919-4D465FC25AA7}"/>
  </cellStyles>
  <dxfs count="0"/>
  <tableStyles count="1" defaultTableStyle="TableStyleMedium2" defaultPivotStyle="PivotStyleLight16">
    <tableStyle name="Invisible" pivot="0" table="0" count="0" xr9:uid="{2FC67E81-2552-4566-BDD2-2612D041BC74}"/>
  </tableStyles>
  <colors>
    <mruColors>
      <color rgb="FF7EB6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39686</xdr:colOff>
      <xdr:row>12</xdr:row>
      <xdr:rowOff>182561</xdr:rowOff>
    </xdr:from>
    <xdr:to>
      <xdr:col>3</xdr:col>
      <xdr:colOff>222250</xdr:colOff>
      <xdr:row>12</xdr:row>
      <xdr:rowOff>190500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BF5F97E4-BFAA-4E71-BCFF-B6C3ADEA8FCB}"/>
            </a:ext>
          </a:extLst>
        </xdr:cNvPr>
        <xdr:cNvSpPr>
          <a:spLocks noChangeShapeType="1"/>
        </xdr:cNvSpPr>
      </xdr:nvSpPr>
      <xdr:spPr bwMode="auto">
        <a:xfrm>
          <a:off x="7151686" y="6524624"/>
          <a:ext cx="182564" cy="7939"/>
        </a:xfrm>
        <a:prstGeom prst="line">
          <a:avLst/>
        </a:prstGeom>
        <a:noFill/>
        <a:ln w="9360">
          <a:solidFill>
            <a:srgbClr val="FF0000"/>
          </a:solidFill>
          <a:miter lim="800000"/>
          <a:headEnd/>
          <a:tailEnd type="triangle" w="med" len="med"/>
        </a:ln>
      </xdr:spPr>
      <xdr:txBody>
        <a:bodyPr vertOverflow="clip" wrap="square" lIns="18288" tIns="0" rIns="0" bIns="0" rtlCol="0" anchor="ctr" upright="1"/>
        <a:lstStyle/>
        <a:p>
          <a:pPr algn="ctr"/>
          <a:endParaRPr lang="en-US" sz="1400"/>
        </a:p>
      </xdr:txBody>
    </xdr:sp>
    <xdr:clientData/>
  </xdr:twoCellAnchor>
  <xdr:twoCellAnchor>
    <xdr:from>
      <xdr:col>3</xdr:col>
      <xdr:colOff>31750</xdr:colOff>
      <xdr:row>11</xdr:row>
      <xdr:rowOff>230188</xdr:rowOff>
    </xdr:from>
    <xdr:to>
      <xdr:col>3</xdr:col>
      <xdr:colOff>214314</xdr:colOff>
      <xdr:row>11</xdr:row>
      <xdr:rowOff>238127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578599A1-8A37-4AC8-A952-6320ABBC43DF}"/>
            </a:ext>
          </a:extLst>
        </xdr:cNvPr>
        <xdr:cNvSpPr>
          <a:spLocks noChangeShapeType="1"/>
        </xdr:cNvSpPr>
      </xdr:nvSpPr>
      <xdr:spPr bwMode="auto">
        <a:xfrm>
          <a:off x="7143750" y="6111876"/>
          <a:ext cx="182564" cy="7939"/>
        </a:xfrm>
        <a:prstGeom prst="line">
          <a:avLst/>
        </a:prstGeom>
        <a:noFill/>
        <a:ln w="9360">
          <a:solidFill>
            <a:srgbClr val="FF0000"/>
          </a:solidFill>
          <a:miter lim="800000"/>
          <a:headEnd/>
          <a:tailEnd type="triangle" w="med" len="med"/>
        </a:ln>
      </xdr:spPr>
      <xdr:txBody>
        <a:bodyPr vertOverflow="clip" wrap="square" lIns="18288" tIns="0" rIns="0" bIns="0" rtlCol="0" anchor="ctr" upright="1"/>
        <a:lstStyle/>
        <a:p>
          <a:pPr algn="ctr"/>
          <a:endParaRPr lang="en-US" sz="1400"/>
        </a:p>
      </xdr:txBody>
    </xdr:sp>
    <xdr:clientData/>
  </xdr:twoCellAnchor>
  <xdr:twoCellAnchor editAs="oneCell">
    <xdr:from>
      <xdr:col>11</xdr:col>
      <xdr:colOff>139548</xdr:colOff>
      <xdr:row>1</xdr:row>
      <xdr:rowOff>174624</xdr:rowOff>
    </xdr:from>
    <xdr:to>
      <xdr:col>15</xdr:col>
      <xdr:colOff>734455</xdr:colOff>
      <xdr:row>1</xdr:row>
      <xdr:rowOff>919513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2456C0AD-7472-4B39-ACE4-E6110062E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053736" y="317499"/>
          <a:ext cx="3920719" cy="7448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39686</xdr:colOff>
      <xdr:row>12</xdr:row>
      <xdr:rowOff>182561</xdr:rowOff>
    </xdr:from>
    <xdr:to>
      <xdr:col>3</xdr:col>
      <xdr:colOff>222250</xdr:colOff>
      <xdr:row>12</xdr:row>
      <xdr:rowOff>190500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203E6001-9EFB-4368-835E-DC7E50301530}"/>
            </a:ext>
          </a:extLst>
        </xdr:cNvPr>
        <xdr:cNvSpPr>
          <a:spLocks noChangeShapeType="1"/>
        </xdr:cNvSpPr>
      </xdr:nvSpPr>
      <xdr:spPr bwMode="auto">
        <a:xfrm>
          <a:off x="6427786" y="6272211"/>
          <a:ext cx="182564" cy="7939"/>
        </a:xfrm>
        <a:prstGeom prst="line">
          <a:avLst/>
        </a:prstGeom>
        <a:noFill/>
        <a:ln w="9360">
          <a:solidFill>
            <a:srgbClr val="FF0000"/>
          </a:solidFill>
          <a:miter lim="800000"/>
          <a:headEnd/>
          <a:tailEnd type="triangle" w="med" len="med"/>
        </a:ln>
      </xdr:spPr>
      <xdr:txBody>
        <a:bodyPr vertOverflow="clip" wrap="square" lIns="18288" tIns="0" rIns="0" bIns="0" rtlCol="0" anchor="ctr" upright="1"/>
        <a:lstStyle/>
        <a:p>
          <a:pPr algn="ctr"/>
          <a:endParaRPr lang="en-US" sz="1400"/>
        </a:p>
      </xdr:txBody>
    </xdr:sp>
    <xdr:clientData/>
  </xdr:twoCellAnchor>
  <xdr:twoCellAnchor>
    <xdr:from>
      <xdr:col>3</xdr:col>
      <xdr:colOff>31750</xdr:colOff>
      <xdr:row>11</xdr:row>
      <xdr:rowOff>230188</xdr:rowOff>
    </xdr:from>
    <xdr:to>
      <xdr:col>3</xdr:col>
      <xdr:colOff>214314</xdr:colOff>
      <xdr:row>11</xdr:row>
      <xdr:rowOff>238127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3452810A-FFAE-4A9B-8549-CB4605531720}"/>
            </a:ext>
          </a:extLst>
        </xdr:cNvPr>
        <xdr:cNvSpPr>
          <a:spLocks noChangeShapeType="1"/>
        </xdr:cNvSpPr>
      </xdr:nvSpPr>
      <xdr:spPr bwMode="auto">
        <a:xfrm>
          <a:off x="6419850" y="5862638"/>
          <a:ext cx="182564" cy="7939"/>
        </a:xfrm>
        <a:prstGeom prst="line">
          <a:avLst/>
        </a:prstGeom>
        <a:noFill/>
        <a:ln w="9360">
          <a:solidFill>
            <a:srgbClr val="FF0000"/>
          </a:solidFill>
          <a:miter lim="800000"/>
          <a:headEnd/>
          <a:tailEnd type="triangle" w="med" len="med"/>
        </a:ln>
      </xdr:spPr>
      <xdr:txBody>
        <a:bodyPr vertOverflow="clip" wrap="square" lIns="18288" tIns="0" rIns="0" bIns="0" rtlCol="0" anchor="ctr" upright="1"/>
        <a:lstStyle/>
        <a:p>
          <a:pPr algn="ctr"/>
          <a:endParaRPr lang="en-US" sz="1400"/>
        </a:p>
      </xdr:txBody>
    </xdr:sp>
    <xdr:clientData/>
  </xdr:twoCellAnchor>
  <xdr:twoCellAnchor editAs="oneCell">
    <xdr:from>
      <xdr:col>5</xdr:col>
      <xdr:colOff>118381</xdr:colOff>
      <xdr:row>1</xdr:row>
      <xdr:rowOff>146401</xdr:rowOff>
    </xdr:from>
    <xdr:to>
      <xdr:col>16</xdr:col>
      <xdr:colOff>678009</xdr:colOff>
      <xdr:row>1</xdr:row>
      <xdr:rowOff>891290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6CB6052F-30A1-4B11-9294-F8F8FD0030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865381" y="287512"/>
          <a:ext cx="3918072" cy="7448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829D4-5513-40C6-8FE6-3D60589BAEB7}">
  <dimension ref="A1:U125"/>
  <sheetViews>
    <sheetView showGridLines="0" tabSelected="1" topLeftCell="A3" zoomScale="80" zoomScaleNormal="80" workbookViewId="0">
      <selection activeCell="C8" sqref="C8"/>
    </sheetView>
  </sheetViews>
  <sheetFormatPr baseColWidth="10" defaultColWidth="11.3984375" defaultRowHeight="12.5"/>
  <cols>
    <col min="1" max="1" width="36.09765625" style="3" bestFit="1" customWidth="1"/>
    <col min="2" max="2" width="13" style="3" customWidth="1"/>
    <col min="3" max="3" width="51.5" style="3" bestFit="1" customWidth="1"/>
    <col min="4" max="4" width="26.8984375" style="3" customWidth="1"/>
    <col min="5" max="5" width="4" style="3" customWidth="1"/>
    <col min="6" max="6" width="9.69921875" style="3" customWidth="1"/>
    <col min="7" max="7" width="10.8984375" style="3" customWidth="1"/>
    <col min="8" max="9" width="11.3984375" style="3"/>
    <col min="10" max="10" width="9.3984375" style="3" customWidth="1"/>
    <col min="11" max="11" width="10.59765625" style="3" customWidth="1"/>
    <col min="12" max="12" width="11.09765625" style="3" customWidth="1"/>
    <col min="13" max="13" width="11.3984375" style="3"/>
    <col min="14" max="14" width="14.19921875" style="3" customWidth="1"/>
    <col min="15" max="15" width="15.59765625" style="3" bestFit="1" customWidth="1"/>
    <col min="16" max="16" width="15.796875" style="3" customWidth="1"/>
    <col min="17" max="17" width="10.8984375" style="3" customWidth="1"/>
    <col min="18" max="18" width="27.59765625" style="3" bestFit="1" customWidth="1"/>
    <col min="19" max="19" width="41.296875" style="3" bestFit="1" customWidth="1"/>
    <col min="20" max="16384" width="11.3984375" style="3"/>
  </cols>
  <sheetData>
    <row r="1" spans="1:18" ht="1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8" ht="100.5" customHeight="1">
      <c r="A2" s="124" t="s">
        <v>132</v>
      </c>
      <c r="B2" s="125"/>
      <c r="C2" s="125"/>
      <c r="D2" s="125"/>
      <c r="E2" s="4"/>
      <c r="G2" s="120" t="s">
        <v>99</v>
      </c>
      <c r="H2" s="121"/>
      <c r="I2" s="121"/>
      <c r="J2" s="121"/>
      <c r="P2" s="41"/>
      <c r="Q2" s="5"/>
    </row>
    <row r="3" spans="1:18" ht="5" customHeight="1">
      <c r="Q3" s="5"/>
    </row>
    <row r="4" spans="1:18" ht="39.5" customHeight="1">
      <c r="A4" s="9" t="s">
        <v>166</v>
      </c>
      <c r="B4" s="7"/>
      <c r="C4" s="9" t="s">
        <v>130</v>
      </c>
      <c r="D4" s="8">
        <v>0.75</v>
      </c>
      <c r="G4" s="122" t="s">
        <v>79</v>
      </c>
      <c r="H4" s="123"/>
      <c r="I4" s="116" t="s">
        <v>133</v>
      </c>
      <c r="J4" s="117"/>
      <c r="Q4" s="5"/>
    </row>
    <row r="5" spans="1:18" ht="40">
      <c r="A5" s="9" t="s">
        <v>131</v>
      </c>
      <c r="B5" s="7"/>
      <c r="C5" s="9" t="s">
        <v>129</v>
      </c>
      <c r="D5" s="8">
        <v>0.25</v>
      </c>
      <c r="G5" s="122" t="s">
        <v>80</v>
      </c>
      <c r="H5" s="123" t="s">
        <v>80</v>
      </c>
      <c r="I5" s="116" t="s">
        <v>134</v>
      </c>
      <c r="J5" s="117"/>
      <c r="Q5" s="5"/>
    </row>
    <row r="6" spans="1:18" ht="16" customHeight="1">
      <c r="Q6" s="5"/>
    </row>
    <row r="7" spans="1:18" ht="55.5">
      <c r="A7" s="9" t="s">
        <v>95</v>
      </c>
      <c r="B7" s="10"/>
      <c r="C7" s="48" t="s">
        <v>0</v>
      </c>
      <c r="Q7" s="5"/>
    </row>
    <row r="8" spans="1:18" ht="55.5">
      <c r="A8" s="11" t="s">
        <v>96</v>
      </c>
      <c r="B8" s="10"/>
      <c r="C8" s="48" t="s">
        <v>69</v>
      </c>
      <c r="Q8" s="5"/>
    </row>
    <row r="9" spans="1:18" ht="45.5" customHeight="1">
      <c r="A9" s="53" t="s">
        <v>97</v>
      </c>
      <c r="B9" s="12">
        <f>IF(C8=R97,B41,IF(C8=R98,B42,IF(C8=R99,B42,IF(C8=R100,B42,IF(C8=R101,B42,IF(C8=R102,B42,IF(C8=R103,B41,IF(C8=R104,B42,IF(C8=R105,B42,IF(C8=R106,B42,IF(C8=R107,B42,IF(C8=R108,B42,IF(C8=R109,B52,IF(C8=R110,B53,IF(C8=R111,B53,IF(C8=R112,B52,IF(C8=R113,B53,IF(C8=R114,B53,IF(C8=R115,B60,IF(C8=R117,B66,IF(C8=R118,B66,IF(C8=R119,B66,IF(C8=R120,B66,IF(C8=R121,B66,IF(C8=R122,B66,IF(C8=R123,B66,IF(C8=R124,B66,IF(C8=R116,K60))))))))))))))))))))))))))))</f>
        <v>14</v>
      </c>
      <c r="C9" s="13" t="s">
        <v>2</v>
      </c>
      <c r="E9" s="14"/>
      <c r="Q9" s="5"/>
    </row>
    <row r="10" spans="1:18" ht="55.5">
      <c r="A10" s="15" t="s">
        <v>98</v>
      </c>
      <c r="B10" s="60">
        <v>1</v>
      </c>
      <c r="C10" s="16" t="s">
        <v>3</v>
      </c>
      <c r="Q10" s="5"/>
    </row>
    <row r="11" spans="1:18" ht="19.5" customHeight="1" thickBot="1">
      <c r="A11" s="17"/>
      <c r="B11" s="14"/>
      <c r="C11" s="18"/>
      <c r="Q11" s="5"/>
    </row>
    <row r="12" spans="1:18" ht="36" customHeight="1">
      <c r="A12" s="130" t="s">
        <v>108</v>
      </c>
      <c r="B12" s="131"/>
      <c r="C12" s="132"/>
      <c r="D12" s="61">
        <f>IF(C8=R97,B10*C41,IF(C8=R98,B10*C42,IF(C8=R99,B10*C43,IF(C8=R100,B10*C44,IF(C8=R101,B10*C45,IF(C8=R102,B10*C46,IF(C8=R103,B10*C41,IF(C8=R104,B10*C42,IF(C8=R105,B10*C43,IF(C8=R106,B10*C44,IF(C8=R107,B10*C45,IF(C8=R108,B10*C46,IF(C8=R109,B10*C52,IF(C8=R110,B10*C53,IF(C8=R111,B10*C54,IF(C8=R112,B10*C52,IF(C8=R113,B10*C53,IF(C8=R114,B10*C54,IF(AND(C8=R115,C7=O95),B10*C60,IF(C8=R117,B10*C66,IF(C8=R118,B10*C67,IF(C8=R119,B10*C68,IF(C8=R120,B10*C69,IF(C8=R121,B10*C66,IF(C8=R122,B10*C67,IF(C8=R123,B10*C68,IF(C8=R124,B10*C69,IF(AND(C8=R115,C7=O94),B10*C60,IF(AND(C8=R116,C7=O95),B10*M60," Not recommended")))))))))))))))))))))))))))))</f>
        <v>4.0999999999999996</v>
      </c>
      <c r="E12" s="62" t="s">
        <v>4</v>
      </c>
      <c r="G12" s="19"/>
      <c r="Q12" s="5"/>
      <c r="R12" s="6"/>
    </row>
    <row r="13" spans="1:18" ht="30" customHeight="1">
      <c r="A13" s="133" t="s">
        <v>109</v>
      </c>
      <c r="B13" s="134"/>
      <c r="C13" s="135"/>
      <c r="D13" s="55">
        <f>D12/1.1</f>
        <v>3.7272727272727266</v>
      </c>
      <c r="E13" s="56" t="s">
        <v>5</v>
      </c>
      <c r="Q13" s="5"/>
    </row>
    <row r="14" spans="1:18" ht="18">
      <c r="A14" s="67"/>
      <c r="B14" s="68"/>
      <c r="C14" s="68"/>
      <c r="D14" s="54"/>
      <c r="E14" s="20"/>
      <c r="Q14" s="5"/>
    </row>
    <row r="15" spans="1:18" ht="39" customHeight="1">
      <c r="A15" s="136" t="s">
        <v>100</v>
      </c>
      <c r="B15" s="137"/>
      <c r="C15" s="138"/>
      <c r="D15" s="55">
        <f>D12*D4</f>
        <v>3.0749999999999997</v>
      </c>
      <c r="E15" s="56" t="s">
        <v>4</v>
      </c>
      <c r="Q15" s="5"/>
    </row>
    <row r="16" spans="1:18" ht="35.5" customHeight="1">
      <c r="A16" s="133" t="s">
        <v>101</v>
      </c>
      <c r="B16" s="139"/>
      <c r="C16" s="140"/>
      <c r="D16" s="55">
        <f>D12*D5</f>
        <v>1.0249999999999999</v>
      </c>
      <c r="E16" s="56" t="s">
        <v>4</v>
      </c>
      <c r="Q16" s="5"/>
    </row>
    <row r="17" spans="1:17" ht="18">
      <c r="A17" s="67"/>
      <c r="B17" s="68"/>
      <c r="C17" s="68"/>
      <c r="D17" s="57"/>
      <c r="E17" s="56"/>
      <c r="Q17" s="5"/>
    </row>
    <row r="18" spans="1:17" ht="34" customHeight="1">
      <c r="A18" s="141" t="s">
        <v>110</v>
      </c>
      <c r="B18" s="142"/>
      <c r="C18" s="143"/>
      <c r="D18" s="55">
        <f>D15/1.15</f>
        <v>2.6739130434782608</v>
      </c>
      <c r="E18" s="56" t="s">
        <v>5</v>
      </c>
      <c r="Q18" s="5"/>
    </row>
    <row r="19" spans="1:17" ht="35" customHeight="1" thickBot="1">
      <c r="A19" s="144" t="s">
        <v>111</v>
      </c>
      <c r="B19" s="145"/>
      <c r="C19" s="146"/>
      <c r="D19" s="58">
        <f>D16/1</f>
        <v>1.0249999999999999</v>
      </c>
      <c r="E19" s="59" t="s">
        <v>5</v>
      </c>
      <c r="Q19" s="5"/>
    </row>
    <row r="20" spans="1:17" ht="15" customHeight="1">
      <c r="C20" s="21"/>
      <c r="D20" s="22"/>
      <c r="I20" s="23"/>
      <c r="Q20" s="5"/>
    </row>
    <row r="21" spans="1:17" ht="38.5" customHeight="1">
      <c r="A21" s="126" t="s">
        <v>180</v>
      </c>
      <c r="B21" s="127"/>
      <c r="C21" s="127"/>
      <c r="D21" s="127"/>
      <c r="E21" s="24"/>
      <c r="F21" s="24"/>
      <c r="G21" s="24"/>
      <c r="H21" s="24"/>
      <c r="I21" s="24"/>
      <c r="J21" s="24"/>
      <c r="K21" s="24"/>
      <c r="L21" s="25"/>
      <c r="M21" s="25"/>
      <c r="N21" s="25"/>
      <c r="Q21" s="5"/>
    </row>
    <row r="22" spans="1:17" ht="50" customHeight="1">
      <c r="A22" s="63" t="s">
        <v>102</v>
      </c>
      <c r="B22" s="26"/>
      <c r="C22" s="26"/>
      <c r="D22" s="26"/>
      <c r="E22" s="118" t="str">
        <f>C7</f>
        <v xml:space="preserve">BRAWO® I </v>
      </c>
      <c r="F22" s="119"/>
      <c r="G22" s="119"/>
      <c r="H22" s="66" t="s">
        <v>94</v>
      </c>
      <c r="I22" s="64"/>
      <c r="J22" s="64"/>
      <c r="K22" s="64"/>
      <c r="L22" s="64"/>
      <c r="M22" s="64"/>
      <c r="N22" s="65"/>
      <c r="Q22" s="5"/>
    </row>
    <row r="23" spans="1:17" ht="36" customHeight="1">
      <c r="A23" s="147" t="s">
        <v>103</v>
      </c>
      <c r="B23" s="148"/>
      <c r="C23" s="148"/>
      <c r="D23" s="149"/>
      <c r="E23" s="178" t="str">
        <f>IF($E$22=$N$76,P76,IF($E$22=$N$75,P75,IF(E22=N77,P77,IF(E22=N78,P78))))</f>
        <v>ca. 13 Stunden ohne Grundwasser / ca. 20 Stunden mit Grundwasser bei +10°C 
[Approx. 13h without groundwater, Approx. 20h with groundwater at +10°C]</v>
      </c>
      <c r="F23" s="179"/>
      <c r="G23" s="179"/>
      <c r="H23" s="179"/>
      <c r="I23" s="179"/>
      <c r="J23" s="179"/>
      <c r="K23" s="179"/>
      <c r="L23" s="179"/>
      <c r="M23" s="179"/>
      <c r="N23" s="180"/>
      <c r="Q23" s="5"/>
    </row>
    <row r="24" spans="1:17" ht="17.5" customHeight="1">
      <c r="A24" s="150" t="s">
        <v>104</v>
      </c>
      <c r="B24" s="151"/>
      <c r="C24" s="151"/>
      <c r="D24" s="152"/>
      <c r="E24" s="172" t="str">
        <f>IF($E$22=$N$76,Q76,IF($E$22=$N$75,Q75,IF(E22=N77,Q77,IF(E22=N78,Q78))))</f>
        <v>ca. 100 Minuten bei +50°C / ca. 45 Minuten bei  +70°C 
[Approx. 100 Minutes at +50°C / Approx. 45 Minutes at  +70°C]</v>
      </c>
      <c r="F24" s="173"/>
      <c r="G24" s="173"/>
      <c r="H24" s="173"/>
      <c r="I24" s="173"/>
      <c r="J24" s="173"/>
      <c r="K24" s="173"/>
      <c r="L24" s="173"/>
      <c r="M24" s="173"/>
      <c r="N24" s="174"/>
      <c r="Q24" s="5"/>
    </row>
    <row r="25" spans="1:17" ht="18" customHeight="1">
      <c r="A25" s="153"/>
      <c r="B25" s="154"/>
      <c r="C25" s="154"/>
      <c r="D25" s="155"/>
      <c r="E25" s="175"/>
      <c r="F25" s="176"/>
      <c r="G25" s="176"/>
      <c r="H25" s="176"/>
      <c r="I25" s="176"/>
      <c r="J25" s="176"/>
      <c r="K25" s="176"/>
      <c r="L25" s="176"/>
      <c r="M25" s="176"/>
      <c r="N25" s="177"/>
      <c r="Q25" s="5"/>
    </row>
    <row r="26" spans="1:17" ht="17.5" customHeight="1">
      <c r="A26" s="156" t="s">
        <v>105</v>
      </c>
      <c r="B26" s="157"/>
      <c r="C26" s="157"/>
      <c r="D26" s="158"/>
      <c r="E26" s="172" t="str">
        <f>IF($E$22=$N$76,R76,IF($E$22=$N$75,R75,IF(E22=N77,R77,IF(E22=N78,R78))))</f>
        <v>ca. 7 Tage
[Approx.  7 days]</v>
      </c>
      <c r="F26" s="173"/>
      <c r="G26" s="173"/>
      <c r="H26" s="173"/>
      <c r="I26" s="173"/>
      <c r="J26" s="173"/>
      <c r="K26" s="173"/>
      <c r="L26" s="173"/>
      <c r="M26" s="173"/>
      <c r="N26" s="174"/>
      <c r="Q26" s="5"/>
    </row>
    <row r="27" spans="1:17" ht="17.5" customHeight="1">
      <c r="A27" s="159"/>
      <c r="B27" s="160"/>
      <c r="C27" s="160"/>
      <c r="D27" s="161"/>
      <c r="E27" s="175"/>
      <c r="F27" s="176"/>
      <c r="G27" s="176"/>
      <c r="H27" s="176"/>
      <c r="I27" s="176"/>
      <c r="J27" s="176"/>
      <c r="K27" s="176"/>
      <c r="L27" s="176"/>
      <c r="M27" s="176"/>
      <c r="N27" s="177"/>
      <c r="Q27" s="5"/>
    </row>
    <row r="28" spans="1:17" ht="17.5" customHeight="1">
      <c r="A28" s="156" t="s">
        <v>106</v>
      </c>
      <c r="B28" s="157"/>
      <c r="C28" s="157"/>
      <c r="D28" s="158"/>
      <c r="E28" s="172" t="str">
        <f>IF($E$22=$N$76,S76,IF($E$22=$N$75,S75,IF(E22=N77,S77,IF(E22=N78,S78))))</f>
        <v>5 bis +30 °C Luft- und Untergrundtemperatur
[5 to +30 °C Air and substrate temperature]</v>
      </c>
      <c r="F28" s="173"/>
      <c r="G28" s="173"/>
      <c r="H28" s="173"/>
      <c r="I28" s="173"/>
      <c r="J28" s="173"/>
      <c r="K28" s="173"/>
      <c r="L28" s="173"/>
      <c r="M28" s="173"/>
      <c r="N28" s="174"/>
      <c r="Q28" s="5"/>
    </row>
    <row r="29" spans="1:17" ht="17.5" customHeight="1">
      <c r="A29" s="159"/>
      <c r="B29" s="160"/>
      <c r="C29" s="160"/>
      <c r="D29" s="161"/>
      <c r="E29" s="175"/>
      <c r="F29" s="176"/>
      <c r="G29" s="176"/>
      <c r="H29" s="176"/>
      <c r="I29" s="176"/>
      <c r="J29" s="176"/>
      <c r="K29" s="176"/>
      <c r="L29" s="176"/>
      <c r="M29" s="176"/>
      <c r="N29" s="177"/>
      <c r="Q29" s="5"/>
    </row>
    <row r="30" spans="1:17" ht="17.5" customHeight="1">
      <c r="A30" s="156" t="s">
        <v>107</v>
      </c>
      <c r="B30" s="157"/>
      <c r="C30" s="157"/>
      <c r="D30" s="158"/>
      <c r="E30" s="172" t="str">
        <f>IF($E$22=$N$76,O76,IF($E$22=$N$75,O75,IF(E22=N77,O77,IF(E22=N78,O78))))</f>
        <v>ca. 50min bei 15°C 
[Approx. 50min at +15 °C]</v>
      </c>
      <c r="F30" s="173"/>
      <c r="G30" s="173"/>
      <c r="H30" s="173"/>
      <c r="I30" s="173"/>
      <c r="J30" s="173"/>
      <c r="K30" s="173"/>
      <c r="L30" s="173"/>
      <c r="M30" s="173"/>
      <c r="N30" s="174"/>
      <c r="Q30" s="5"/>
    </row>
    <row r="31" spans="1:17" ht="18" customHeight="1">
      <c r="A31" s="159"/>
      <c r="B31" s="160"/>
      <c r="C31" s="160"/>
      <c r="D31" s="161"/>
      <c r="E31" s="175"/>
      <c r="F31" s="176"/>
      <c r="G31" s="176"/>
      <c r="H31" s="176"/>
      <c r="I31" s="176"/>
      <c r="J31" s="176"/>
      <c r="K31" s="176"/>
      <c r="L31" s="176"/>
      <c r="M31" s="176"/>
      <c r="N31" s="177"/>
      <c r="Q31" s="5"/>
    </row>
    <row r="32" spans="1:17" ht="16.5">
      <c r="A32" s="169" t="s">
        <v>112</v>
      </c>
      <c r="B32" s="170"/>
      <c r="C32" s="170"/>
      <c r="D32" s="171"/>
      <c r="E32" s="69"/>
      <c r="F32" s="76" t="s">
        <v>6</v>
      </c>
      <c r="G32" s="76" t="s">
        <v>7</v>
      </c>
      <c r="H32" s="76" t="s">
        <v>8</v>
      </c>
      <c r="I32" s="76" t="s">
        <v>9</v>
      </c>
      <c r="J32" s="76" t="s">
        <v>10</v>
      </c>
      <c r="K32" s="76" t="s">
        <v>11</v>
      </c>
      <c r="L32" s="76" t="s">
        <v>113</v>
      </c>
      <c r="M32" s="70"/>
      <c r="N32" s="71"/>
      <c r="Q32" s="5"/>
    </row>
    <row r="33" spans="1:17" ht="16.5">
      <c r="A33" s="159"/>
      <c r="B33" s="160"/>
      <c r="C33" s="160"/>
      <c r="D33" s="161"/>
      <c r="E33" s="72"/>
      <c r="F33" s="73" t="str">
        <f>IF($E$22=$N$76,O89,IF($E$22=$N$75,O88,IF(E22=N77,O90,IF(E22=N78,O91))))</f>
        <v>13h</v>
      </c>
      <c r="G33" s="73" t="str">
        <f>IF($E$22=$N$76,P89,IF($E$22=$N$75,P88,IF(E22=N77,P90,IF(E22=N78,P91))))</f>
        <v>6h</v>
      </c>
      <c r="H33" s="73" t="str">
        <f>IF($E$22=$N$76,Q89,IF($E$22=$N$75,Q88,IF(E22=N77,Q90,IF(E22=N78,Q91))))</f>
        <v>3,5h</v>
      </c>
      <c r="I33" s="73" t="str">
        <f>IF($E$22=$N$76,R89,IF($E$22=$N$75,R88,IF(E22=N77,R90,IF(E22=N78,R91))))</f>
        <v>150min</v>
      </c>
      <c r="J33" s="73" t="str">
        <f>IF($E$22=$N$76,S89,IF($E$22=$N$75,S88,IF(E22=N77,S90,IF(E22=N78,S91))))</f>
        <v>100min</v>
      </c>
      <c r="K33" s="73" t="str">
        <f>IF($E$22=$N$76,T89,IF($E$22=$N$75,T88,IF(E22=N77,T90,IF(E22=N78,T91))))</f>
        <v>70min</v>
      </c>
      <c r="L33" s="73" t="str">
        <f>IF($E$22=$N$76,U89,IF($E$22=$N$75,U88,IF(E22=N77,U90,IF(E22=N78,U91))))</f>
        <v xml:space="preserve">45min </v>
      </c>
      <c r="M33" s="74"/>
      <c r="N33" s="75"/>
      <c r="Q33" s="5"/>
    </row>
    <row r="34" spans="1:17" ht="57.5" customHeight="1">
      <c r="A34" s="49"/>
      <c r="B34" s="49"/>
      <c r="E34" s="110" t="s">
        <v>115</v>
      </c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2"/>
    </row>
    <row r="35" spans="1:17" ht="28.5" customHeight="1" thickBot="1">
      <c r="A35" s="27"/>
      <c r="B35" s="27"/>
      <c r="C35" s="28"/>
      <c r="D35" s="28"/>
      <c r="E35" s="113" t="s">
        <v>114</v>
      </c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5"/>
    </row>
    <row r="36" spans="1:17" hidden="1">
      <c r="A36" s="29" t="s">
        <v>12</v>
      </c>
    </row>
    <row r="37" spans="1:17" ht="13" hidden="1">
      <c r="A37" s="21" t="s">
        <v>13</v>
      </c>
      <c r="B37" s="21"/>
      <c r="C37" s="21"/>
      <c r="D37" s="21"/>
      <c r="E37" s="21"/>
      <c r="F37" s="21"/>
    </row>
    <row r="38" spans="1:17" hidden="1"/>
    <row r="39" spans="1:17" hidden="1">
      <c r="A39" s="128" t="s">
        <v>1</v>
      </c>
      <c r="B39" s="129" t="s">
        <v>14</v>
      </c>
      <c r="C39" s="129"/>
      <c r="D39" s="129"/>
      <c r="E39" s="129"/>
      <c r="F39" s="129"/>
      <c r="G39" s="129"/>
    </row>
    <row r="40" spans="1:17" ht="62.5" hidden="1">
      <c r="A40" s="128"/>
      <c r="B40" s="30" t="s">
        <v>15</v>
      </c>
      <c r="C40" s="30" t="s">
        <v>0</v>
      </c>
      <c r="D40" s="30" t="s">
        <v>16</v>
      </c>
      <c r="E40" s="30" t="s">
        <v>82</v>
      </c>
      <c r="F40" s="30" t="s">
        <v>81</v>
      </c>
      <c r="G40" s="30"/>
      <c r="M40"/>
    </row>
    <row r="41" spans="1:17" hidden="1">
      <c r="A41" s="31">
        <v>50</v>
      </c>
      <c r="B41" s="32">
        <v>7</v>
      </c>
      <c r="C41" s="33">
        <v>0.5</v>
      </c>
      <c r="D41" s="33">
        <v>0.5</v>
      </c>
      <c r="E41" s="50">
        <v>0.5</v>
      </c>
      <c r="F41" s="50">
        <v>0.5</v>
      </c>
      <c r="G41" s="33"/>
    </row>
    <row r="42" spans="1:17" hidden="1">
      <c r="A42" s="31">
        <v>70</v>
      </c>
      <c r="B42" s="128">
        <v>8.5</v>
      </c>
      <c r="C42" s="33">
        <v>0.8</v>
      </c>
      <c r="D42" s="33">
        <v>0.8</v>
      </c>
      <c r="E42" s="50">
        <v>0.8</v>
      </c>
      <c r="F42" s="50">
        <v>0.8</v>
      </c>
      <c r="G42" s="33"/>
    </row>
    <row r="43" spans="1:17" hidden="1">
      <c r="A43" s="31">
        <v>100</v>
      </c>
      <c r="B43" s="128"/>
      <c r="C43" s="33">
        <v>1.1000000000000001</v>
      </c>
      <c r="D43" s="33">
        <v>1.1000000000000001</v>
      </c>
      <c r="E43" s="50">
        <v>1.1000000000000001</v>
      </c>
      <c r="F43" s="50">
        <v>1.1000000000000001</v>
      </c>
      <c r="G43" s="33"/>
    </row>
    <row r="44" spans="1:17" hidden="1">
      <c r="A44" s="31">
        <v>125</v>
      </c>
      <c r="B44" s="128"/>
      <c r="C44" s="33">
        <v>1.4</v>
      </c>
      <c r="D44" s="33">
        <v>1.4</v>
      </c>
      <c r="E44" s="50">
        <v>1.4</v>
      </c>
      <c r="F44" s="50">
        <v>1.4</v>
      </c>
      <c r="G44" s="33"/>
    </row>
    <row r="45" spans="1:17" hidden="1">
      <c r="A45" s="31">
        <v>150</v>
      </c>
      <c r="B45" s="128"/>
      <c r="C45" s="33">
        <v>1.7</v>
      </c>
      <c r="D45" s="33">
        <v>1.7</v>
      </c>
      <c r="E45" s="50">
        <v>1.7</v>
      </c>
      <c r="F45" s="50">
        <v>1.7</v>
      </c>
      <c r="G45" s="34"/>
    </row>
    <row r="46" spans="1:17" hidden="1">
      <c r="A46" s="31">
        <v>200</v>
      </c>
      <c r="B46" s="128"/>
      <c r="C46" s="33">
        <v>2.2999999999999998</v>
      </c>
      <c r="D46" s="33">
        <v>2.2999999999999998</v>
      </c>
      <c r="E46" s="50">
        <v>2.2999999999999998</v>
      </c>
      <c r="F46" s="50">
        <v>2.2999999999999998</v>
      </c>
      <c r="G46" s="33"/>
    </row>
    <row r="47" spans="1:17" hidden="1"/>
    <row r="48" spans="1:17" ht="13" hidden="1">
      <c r="A48" s="21" t="s">
        <v>17</v>
      </c>
      <c r="B48" s="21"/>
      <c r="C48" s="21"/>
      <c r="D48" s="21"/>
      <c r="E48" s="21"/>
      <c r="F48" s="21"/>
    </row>
    <row r="49" spans="1:13" hidden="1"/>
    <row r="50" spans="1:13" hidden="1">
      <c r="A50" s="128" t="s">
        <v>1</v>
      </c>
      <c r="B50" s="129" t="s">
        <v>14</v>
      </c>
      <c r="C50" s="129"/>
      <c r="D50" s="129"/>
      <c r="E50" s="129"/>
      <c r="F50" s="129"/>
      <c r="G50" s="129"/>
    </row>
    <row r="51" spans="1:13" ht="62.5" hidden="1">
      <c r="A51" s="128"/>
      <c r="B51" s="30" t="s">
        <v>15</v>
      </c>
      <c r="C51" s="30" t="s">
        <v>18</v>
      </c>
      <c r="D51" s="30" t="s">
        <v>16</v>
      </c>
      <c r="E51" s="30" t="s">
        <v>82</v>
      </c>
      <c r="F51" s="30" t="s">
        <v>81</v>
      </c>
      <c r="G51" s="30"/>
    </row>
    <row r="52" spans="1:13" hidden="1">
      <c r="A52" s="33" t="s">
        <v>19</v>
      </c>
      <c r="B52" s="32">
        <v>10</v>
      </c>
      <c r="C52" s="33">
        <v>0.9</v>
      </c>
      <c r="D52" s="33">
        <v>0.9</v>
      </c>
      <c r="E52" s="33">
        <v>0.9</v>
      </c>
      <c r="F52" s="33">
        <v>0.9</v>
      </c>
      <c r="G52" s="33"/>
    </row>
    <row r="53" spans="1:13" hidden="1">
      <c r="A53" s="33" t="s">
        <v>20</v>
      </c>
      <c r="B53" s="128">
        <v>12</v>
      </c>
      <c r="C53" s="33">
        <v>1.5</v>
      </c>
      <c r="D53" s="33">
        <v>1.5</v>
      </c>
      <c r="E53" s="33">
        <v>1.5</v>
      </c>
      <c r="F53" s="33">
        <v>1.5</v>
      </c>
      <c r="G53" s="33"/>
    </row>
    <row r="54" spans="1:13" hidden="1">
      <c r="A54" s="33" t="s">
        <v>21</v>
      </c>
      <c r="B54" s="128"/>
      <c r="C54" s="33">
        <v>2.2999999999999998</v>
      </c>
      <c r="D54" s="33">
        <v>2.2999999999999998</v>
      </c>
      <c r="E54" s="33">
        <v>2.2999999999999998</v>
      </c>
      <c r="F54" s="33">
        <v>2.2999999999999998</v>
      </c>
      <c r="G54" s="33"/>
    </row>
    <row r="55" spans="1:13" hidden="1"/>
    <row r="56" spans="1:13" ht="13" hidden="1">
      <c r="A56" s="21" t="s">
        <v>22</v>
      </c>
      <c r="B56" s="21"/>
      <c r="C56" s="21"/>
      <c r="D56" s="21"/>
      <c r="E56" s="21"/>
    </row>
    <row r="57" spans="1:13" hidden="1"/>
    <row r="58" spans="1:13" hidden="1">
      <c r="A58" s="128" t="s">
        <v>1</v>
      </c>
      <c r="B58" s="163" t="s">
        <v>23</v>
      </c>
      <c r="C58" s="164"/>
      <c r="D58" s="165"/>
      <c r="J58" s="128" t="s">
        <v>1</v>
      </c>
      <c r="K58" s="163" t="s">
        <v>163</v>
      </c>
      <c r="L58" s="164"/>
      <c r="M58" s="165"/>
    </row>
    <row r="59" spans="1:13" ht="25" hidden="1">
      <c r="A59" s="128"/>
      <c r="B59" s="30" t="s">
        <v>15</v>
      </c>
      <c r="C59" s="30" t="s">
        <v>18</v>
      </c>
      <c r="D59" s="30" t="s">
        <v>16</v>
      </c>
      <c r="E59" s="35"/>
      <c r="F59" s="36"/>
      <c r="G59" s="35"/>
      <c r="J59" s="128"/>
      <c r="K59" s="30" t="s">
        <v>15</v>
      </c>
      <c r="L59" s="30"/>
      <c r="M59" s="30" t="s">
        <v>16</v>
      </c>
    </row>
    <row r="60" spans="1:13" hidden="1">
      <c r="A60" s="33" t="s">
        <v>24</v>
      </c>
      <c r="B60" s="32">
        <v>14</v>
      </c>
      <c r="C60" s="37">
        <v>4.0999999999999996</v>
      </c>
      <c r="D60" s="33">
        <v>4.0999999999999996</v>
      </c>
      <c r="E60" s="38"/>
      <c r="J60" s="33" t="s">
        <v>162</v>
      </c>
      <c r="K60" s="80">
        <v>15.5</v>
      </c>
      <c r="L60" s="37"/>
      <c r="M60" s="33">
        <v>7.1</v>
      </c>
    </row>
    <row r="61" spans="1:13" hidden="1"/>
    <row r="62" spans="1:13" ht="13" hidden="1">
      <c r="A62" s="21" t="s">
        <v>25</v>
      </c>
      <c r="B62" s="21"/>
      <c r="C62" s="21"/>
      <c r="D62" s="21"/>
      <c r="E62" s="21"/>
      <c r="F62" s="21"/>
    </row>
    <row r="63" spans="1:13" hidden="1"/>
    <row r="64" spans="1:13" hidden="1">
      <c r="A64" s="128" t="s">
        <v>1</v>
      </c>
      <c r="B64" s="129" t="s">
        <v>26</v>
      </c>
      <c r="C64" s="129"/>
      <c r="D64" s="129"/>
      <c r="E64" s="129"/>
      <c r="F64" s="129"/>
      <c r="G64" s="129"/>
    </row>
    <row r="65" spans="1:19" ht="62.5" hidden="1">
      <c r="A65" s="128"/>
      <c r="B65" s="30" t="s">
        <v>15</v>
      </c>
      <c r="C65" s="30" t="s">
        <v>18</v>
      </c>
      <c r="D65" s="30" t="s">
        <v>16</v>
      </c>
      <c r="E65" s="30" t="s">
        <v>82</v>
      </c>
      <c r="F65" s="30" t="s">
        <v>81</v>
      </c>
      <c r="G65" s="30"/>
    </row>
    <row r="66" spans="1:19" hidden="1">
      <c r="A66" s="31">
        <v>100</v>
      </c>
      <c r="B66" s="166">
        <v>11</v>
      </c>
      <c r="C66" s="33">
        <v>1.7</v>
      </c>
      <c r="D66" s="33">
        <v>1.7</v>
      </c>
      <c r="E66" s="33">
        <v>1.7</v>
      </c>
      <c r="F66" s="33">
        <v>1.7</v>
      </c>
      <c r="G66" s="33"/>
    </row>
    <row r="67" spans="1:19" hidden="1">
      <c r="A67" s="31">
        <v>125</v>
      </c>
      <c r="B67" s="167"/>
      <c r="C67" s="33">
        <v>2</v>
      </c>
      <c r="D67" s="33">
        <v>2</v>
      </c>
      <c r="E67" s="33">
        <v>2</v>
      </c>
      <c r="F67" s="33">
        <v>2</v>
      </c>
      <c r="G67" s="33"/>
    </row>
    <row r="68" spans="1:19" hidden="1">
      <c r="A68" s="31">
        <v>150</v>
      </c>
      <c r="B68" s="167"/>
      <c r="C68" s="33">
        <v>2.2999999999999998</v>
      </c>
      <c r="D68" s="33">
        <v>2.2999999999999998</v>
      </c>
      <c r="E68" s="33">
        <v>2.2999999999999998</v>
      </c>
      <c r="F68" s="33">
        <v>2.2999999999999998</v>
      </c>
      <c r="G68" s="33"/>
    </row>
    <row r="69" spans="1:19" hidden="1">
      <c r="A69" s="31">
        <v>200</v>
      </c>
      <c r="B69" s="168"/>
      <c r="C69" s="33">
        <v>3.1</v>
      </c>
      <c r="D69" s="33">
        <v>3.1</v>
      </c>
      <c r="E69" s="33">
        <v>3.1</v>
      </c>
      <c r="F69" s="33">
        <v>3.1</v>
      </c>
      <c r="G69" s="33"/>
    </row>
    <row r="70" spans="1:19" hidden="1"/>
    <row r="71" spans="1:19" hidden="1"/>
    <row r="72" spans="1:19" hidden="1"/>
    <row r="73" spans="1:19" hidden="1"/>
    <row r="74" spans="1:19" hidden="1">
      <c r="N74" s="33" t="s">
        <v>29</v>
      </c>
      <c r="O74" s="77" t="s">
        <v>30</v>
      </c>
      <c r="P74" s="77" t="s">
        <v>31</v>
      </c>
      <c r="Q74" s="77" t="s">
        <v>32</v>
      </c>
      <c r="R74" s="33" t="s">
        <v>33</v>
      </c>
      <c r="S74" s="33" t="s">
        <v>34</v>
      </c>
    </row>
    <row r="75" spans="1:19" ht="162.5" hidden="1">
      <c r="I75" s="39"/>
      <c r="N75" s="33" t="s">
        <v>0</v>
      </c>
      <c r="O75" s="40" t="s">
        <v>119</v>
      </c>
      <c r="P75" s="40" t="s">
        <v>120</v>
      </c>
      <c r="Q75" s="40" t="s">
        <v>116</v>
      </c>
      <c r="R75" s="40" t="s">
        <v>117</v>
      </c>
      <c r="S75" s="40" t="s">
        <v>118</v>
      </c>
    </row>
    <row r="76" spans="1:19" ht="175" hidden="1">
      <c r="I76" s="39"/>
      <c r="N76" s="33" t="s">
        <v>35</v>
      </c>
      <c r="O76" s="78" t="s">
        <v>121</v>
      </c>
      <c r="P76" s="40" t="s">
        <v>122</v>
      </c>
      <c r="Q76" s="40" t="s">
        <v>123</v>
      </c>
      <c r="R76" s="40" t="s">
        <v>117</v>
      </c>
      <c r="S76" s="40" t="s">
        <v>118</v>
      </c>
    </row>
    <row r="77" spans="1:19" s="41" customFormat="1" ht="112.5" hidden="1">
      <c r="I77" s="42"/>
      <c r="N77" s="77" t="s">
        <v>83</v>
      </c>
      <c r="O77" s="40" t="s">
        <v>124</v>
      </c>
      <c r="P77" s="40" t="s">
        <v>188</v>
      </c>
      <c r="Q77" s="40" t="s">
        <v>127</v>
      </c>
      <c r="R77" s="40" t="s">
        <v>117</v>
      </c>
      <c r="S77" s="40" t="s">
        <v>118</v>
      </c>
    </row>
    <row r="78" spans="1:19" s="41" customFormat="1" ht="112.5" hidden="1">
      <c r="I78" s="42"/>
      <c r="N78" s="79" t="s">
        <v>84</v>
      </c>
      <c r="O78" s="40" t="s">
        <v>124</v>
      </c>
      <c r="P78" s="40" t="s">
        <v>126</v>
      </c>
      <c r="Q78" s="40" t="s">
        <v>128</v>
      </c>
      <c r="R78" s="40" t="s">
        <v>117</v>
      </c>
      <c r="S78" s="40" t="s">
        <v>118</v>
      </c>
    </row>
    <row r="79" spans="1:19" s="41" customFormat="1" hidden="1">
      <c r="I79" s="42"/>
    </row>
    <row r="80" spans="1:19" s="41" customFormat="1" hidden="1">
      <c r="I80" s="42"/>
    </row>
    <row r="81" spans="9:21" s="41" customFormat="1" hidden="1">
      <c r="I81" s="42"/>
    </row>
    <row r="82" spans="9:21" s="41" customFormat="1" hidden="1">
      <c r="I82" s="42"/>
    </row>
    <row r="83" spans="9:21" s="41" customFormat="1" ht="14" hidden="1">
      <c r="I83" s="52"/>
      <c r="J83" s="52"/>
      <c r="O83" s="162" t="s">
        <v>36</v>
      </c>
      <c r="P83" s="162"/>
      <c r="Q83" s="162"/>
      <c r="R83" s="162"/>
      <c r="S83" s="162"/>
      <c r="T83" s="162"/>
      <c r="U83" s="162"/>
    </row>
    <row r="84" spans="9:21" s="41" customFormat="1" ht="14" hidden="1">
      <c r="I84" s="42"/>
      <c r="O84" s="43"/>
      <c r="P84" s="43"/>
      <c r="Q84" s="43"/>
      <c r="R84" s="43"/>
      <c r="S84" s="43"/>
      <c r="T84" s="43"/>
      <c r="U84" s="43"/>
    </row>
    <row r="85" spans="9:21" s="41" customFormat="1" ht="14" hidden="1">
      <c r="I85" s="42"/>
      <c r="O85" s="43"/>
      <c r="P85" s="43"/>
      <c r="Q85" s="43"/>
      <c r="R85" s="43"/>
      <c r="S85" s="43"/>
      <c r="T85" s="43"/>
      <c r="U85" s="43"/>
    </row>
    <row r="86" spans="9:21" s="41" customFormat="1" ht="14" hidden="1">
      <c r="I86" s="42"/>
      <c r="O86" s="43"/>
      <c r="P86" s="43"/>
      <c r="Q86" s="43"/>
      <c r="R86" s="43"/>
      <c r="S86" s="43"/>
      <c r="T86" s="43"/>
      <c r="U86" s="43"/>
    </row>
    <row r="87" spans="9:21" ht="14" hidden="1">
      <c r="I87" s="52"/>
      <c r="J87" s="52"/>
      <c r="O87" s="44" t="s">
        <v>6</v>
      </c>
      <c r="P87" s="44" t="s">
        <v>7</v>
      </c>
      <c r="Q87" s="44" t="s">
        <v>8</v>
      </c>
      <c r="R87" s="44" t="s">
        <v>9</v>
      </c>
      <c r="S87" s="44" t="s">
        <v>10</v>
      </c>
      <c r="T87" s="44" t="s">
        <v>11</v>
      </c>
      <c r="U87" s="44" t="s">
        <v>37</v>
      </c>
    </row>
    <row r="88" spans="9:21" ht="14" hidden="1">
      <c r="I88" s="39"/>
      <c r="N88" s="3" t="s">
        <v>38</v>
      </c>
      <c r="O88" s="45" t="s">
        <v>39</v>
      </c>
      <c r="P88" s="45" t="s">
        <v>40</v>
      </c>
      <c r="Q88" s="33" t="s">
        <v>41</v>
      </c>
      <c r="R88" s="45" t="s">
        <v>42</v>
      </c>
      <c r="S88" s="33" t="s">
        <v>43</v>
      </c>
      <c r="T88" s="33" t="s">
        <v>44</v>
      </c>
      <c r="U88" s="33" t="s">
        <v>45</v>
      </c>
    </row>
    <row r="89" spans="9:21" hidden="1">
      <c r="I89" s="39"/>
      <c r="N89" s="3" t="s">
        <v>35</v>
      </c>
      <c r="O89" s="33" t="s">
        <v>46</v>
      </c>
      <c r="P89" s="33" t="s">
        <v>47</v>
      </c>
      <c r="Q89" s="33" t="s">
        <v>48</v>
      </c>
      <c r="R89" s="33" t="s">
        <v>40</v>
      </c>
      <c r="S89" s="33" t="s">
        <v>49</v>
      </c>
      <c r="T89" s="33" t="s">
        <v>50</v>
      </c>
      <c r="U89" s="33" t="s">
        <v>51</v>
      </c>
    </row>
    <row r="90" spans="9:21" hidden="1">
      <c r="I90" s="39"/>
      <c r="N90" s="33" t="s">
        <v>83</v>
      </c>
      <c r="O90" s="33" t="s">
        <v>40</v>
      </c>
      <c r="P90" s="33" t="s">
        <v>91</v>
      </c>
      <c r="Q90" s="33" t="s">
        <v>86</v>
      </c>
      <c r="R90" s="33" t="s">
        <v>92</v>
      </c>
      <c r="S90" s="33" t="s">
        <v>93</v>
      </c>
      <c r="T90" s="51" t="s">
        <v>90</v>
      </c>
      <c r="U90" s="51" t="s">
        <v>90</v>
      </c>
    </row>
    <row r="91" spans="9:21" hidden="1">
      <c r="N91" s="31" t="s">
        <v>84</v>
      </c>
      <c r="O91" s="33" t="s">
        <v>85</v>
      </c>
      <c r="P91" s="33" t="s">
        <v>86</v>
      </c>
      <c r="Q91" s="33" t="s">
        <v>87</v>
      </c>
      <c r="R91" s="33" t="s">
        <v>88</v>
      </c>
      <c r="S91" s="33" t="s">
        <v>89</v>
      </c>
      <c r="T91" s="51" t="s">
        <v>90</v>
      </c>
      <c r="U91" s="51" t="s">
        <v>90</v>
      </c>
    </row>
    <row r="92" spans="9:21" hidden="1"/>
    <row r="93" spans="9:21" ht="13" hidden="1">
      <c r="O93" s="46" t="s">
        <v>27</v>
      </c>
    </row>
    <row r="94" spans="9:21" hidden="1">
      <c r="O94" s="33" t="s">
        <v>0</v>
      </c>
    </row>
    <row r="95" spans="9:21" hidden="1">
      <c r="O95" s="33" t="s">
        <v>35</v>
      </c>
    </row>
    <row r="96" spans="9:21" ht="13" hidden="1">
      <c r="O96" s="33" t="s">
        <v>83</v>
      </c>
      <c r="R96" s="46" t="s">
        <v>28</v>
      </c>
    </row>
    <row r="97" spans="15:18" hidden="1">
      <c r="O97" s="33" t="s">
        <v>84</v>
      </c>
      <c r="Q97" s="3" t="s">
        <v>135</v>
      </c>
      <c r="R97" s="33" t="s">
        <v>54</v>
      </c>
    </row>
    <row r="98" spans="15:18" ht="13" hidden="1">
      <c r="Q98" s="3" t="s">
        <v>136</v>
      </c>
      <c r="R98" s="46" t="s">
        <v>53</v>
      </c>
    </row>
    <row r="99" spans="15:18" ht="13" hidden="1">
      <c r="Q99" s="3" t="s">
        <v>137</v>
      </c>
      <c r="R99" s="46" t="s">
        <v>52</v>
      </c>
    </row>
    <row r="100" spans="15:18" ht="13" hidden="1">
      <c r="Q100" s="3" t="s">
        <v>138</v>
      </c>
      <c r="R100" s="46" t="s">
        <v>55</v>
      </c>
    </row>
    <row r="101" spans="15:18" ht="13" hidden="1">
      <c r="Q101" s="3" t="s">
        <v>139</v>
      </c>
      <c r="R101" s="46" t="s">
        <v>56</v>
      </c>
    </row>
    <row r="102" spans="15:18" ht="13" hidden="1">
      <c r="Q102" s="3" t="s">
        <v>140</v>
      </c>
      <c r="R102" s="46" t="s">
        <v>57</v>
      </c>
    </row>
    <row r="103" spans="15:18" hidden="1">
      <c r="Q103" s="3" t="s">
        <v>141</v>
      </c>
      <c r="R103" s="33" t="s">
        <v>58</v>
      </c>
    </row>
    <row r="104" spans="15:18" hidden="1">
      <c r="Q104" s="3" t="s">
        <v>142</v>
      </c>
      <c r="R104" s="33" t="s">
        <v>59</v>
      </c>
    </row>
    <row r="105" spans="15:18" hidden="1">
      <c r="Q105" s="3" t="s">
        <v>143</v>
      </c>
      <c r="R105" s="33" t="s">
        <v>60</v>
      </c>
    </row>
    <row r="106" spans="15:18" hidden="1">
      <c r="Q106" s="3" t="s">
        <v>144</v>
      </c>
      <c r="R106" s="33" t="s">
        <v>61</v>
      </c>
    </row>
    <row r="107" spans="15:18" hidden="1">
      <c r="Q107" s="3" t="s">
        <v>145</v>
      </c>
      <c r="R107" s="33" t="s">
        <v>62</v>
      </c>
    </row>
    <row r="108" spans="15:18" hidden="1">
      <c r="Q108" s="3" t="s">
        <v>146</v>
      </c>
      <c r="R108" s="33" t="s">
        <v>63</v>
      </c>
    </row>
    <row r="109" spans="15:18" hidden="1">
      <c r="Q109" s="3" t="s">
        <v>147</v>
      </c>
      <c r="R109" s="47" t="s">
        <v>64</v>
      </c>
    </row>
    <row r="110" spans="15:18" hidden="1">
      <c r="Q110" s="3" t="s">
        <v>148</v>
      </c>
      <c r="R110" s="47" t="s">
        <v>65</v>
      </c>
    </row>
    <row r="111" spans="15:18" hidden="1">
      <c r="Q111" s="3" t="s">
        <v>149</v>
      </c>
      <c r="R111" s="47" t="s">
        <v>66</v>
      </c>
    </row>
    <row r="112" spans="15:18" hidden="1">
      <c r="Q112" s="3" t="s">
        <v>150</v>
      </c>
      <c r="R112" s="47" t="s">
        <v>67</v>
      </c>
    </row>
    <row r="113" spans="17:18" hidden="1">
      <c r="Q113" s="3" t="s">
        <v>151</v>
      </c>
      <c r="R113" s="47" t="s">
        <v>78</v>
      </c>
    </row>
    <row r="114" spans="17:18" hidden="1">
      <c r="Q114" s="3" t="s">
        <v>152</v>
      </c>
      <c r="R114" s="47" t="s">
        <v>68</v>
      </c>
    </row>
    <row r="115" spans="17:18" hidden="1">
      <c r="Q115" s="3" t="s">
        <v>153</v>
      </c>
      <c r="R115" s="47" t="s">
        <v>69</v>
      </c>
    </row>
    <row r="116" spans="17:18" hidden="1">
      <c r="Q116" s="3" t="s">
        <v>154</v>
      </c>
      <c r="R116" s="47" t="s">
        <v>165</v>
      </c>
    </row>
    <row r="117" spans="17:18" hidden="1">
      <c r="Q117" s="3" t="s">
        <v>155</v>
      </c>
      <c r="R117" s="33" t="s">
        <v>70</v>
      </c>
    </row>
    <row r="118" spans="17:18" hidden="1">
      <c r="Q118" s="3" t="s">
        <v>156</v>
      </c>
      <c r="R118" s="33" t="s">
        <v>71</v>
      </c>
    </row>
    <row r="119" spans="17:18" hidden="1">
      <c r="Q119" s="3" t="s">
        <v>157</v>
      </c>
      <c r="R119" s="33" t="s">
        <v>72</v>
      </c>
    </row>
    <row r="120" spans="17:18" hidden="1">
      <c r="Q120" s="3" t="s">
        <v>158</v>
      </c>
      <c r="R120" s="33" t="s">
        <v>73</v>
      </c>
    </row>
    <row r="121" spans="17:18" hidden="1">
      <c r="Q121" s="3" t="s">
        <v>159</v>
      </c>
      <c r="R121" s="33" t="s">
        <v>74</v>
      </c>
    </row>
    <row r="122" spans="17:18" hidden="1">
      <c r="Q122" s="3" t="s">
        <v>160</v>
      </c>
      <c r="R122" s="33" t="s">
        <v>75</v>
      </c>
    </row>
    <row r="123" spans="17:18" hidden="1">
      <c r="Q123" s="3" t="s">
        <v>161</v>
      </c>
      <c r="R123" s="33" t="s">
        <v>76</v>
      </c>
    </row>
    <row r="124" spans="17:18" hidden="1">
      <c r="Q124" s="3" t="s">
        <v>164</v>
      </c>
      <c r="R124" s="33" t="s">
        <v>77</v>
      </c>
    </row>
    <row r="125" spans="17:18" hidden="1"/>
  </sheetData>
  <sheetProtection algorithmName="SHA-512" hashValue="zxcuoKRQyfSYSoSsWkR+ZJaaUzSlpb3IHoQG9n3cOujmGUKS7yrf6sZ/Z5jyQu2JjkgpfNpsPZ5cNluP0CLUQQ==" saltValue="cETcT1p+PqU3Yy5RxrxCIw==" spinCount="100000" sheet="1" objects="1" scenarios="1"/>
  <mergeCells count="41">
    <mergeCell ref="A30:D31"/>
    <mergeCell ref="A32:D33"/>
    <mergeCell ref="E24:N25"/>
    <mergeCell ref="E23:N23"/>
    <mergeCell ref="E26:N27"/>
    <mergeCell ref="E28:N29"/>
    <mergeCell ref="E30:N31"/>
    <mergeCell ref="A50:A51"/>
    <mergeCell ref="B50:G50"/>
    <mergeCell ref="O83:U83"/>
    <mergeCell ref="B53:B54"/>
    <mergeCell ref="A58:A59"/>
    <mergeCell ref="B58:D58"/>
    <mergeCell ref="A64:A65"/>
    <mergeCell ref="B64:G64"/>
    <mergeCell ref="B66:B69"/>
    <mergeCell ref="J58:J59"/>
    <mergeCell ref="K58:M58"/>
    <mergeCell ref="A2:D2"/>
    <mergeCell ref="A21:D21"/>
    <mergeCell ref="A39:A40"/>
    <mergeCell ref="B39:G39"/>
    <mergeCell ref="B42:B46"/>
    <mergeCell ref="G5:H5"/>
    <mergeCell ref="A12:C12"/>
    <mergeCell ref="A13:C13"/>
    <mergeCell ref="A15:C15"/>
    <mergeCell ref="A16:C16"/>
    <mergeCell ref="A18:C18"/>
    <mergeCell ref="A19:C19"/>
    <mergeCell ref="A23:D23"/>
    <mergeCell ref="A24:D25"/>
    <mergeCell ref="A26:D27"/>
    <mergeCell ref="A28:D29"/>
    <mergeCell ref="E34:Q34"/>
    <mergeCell ref="E35:Q35"/>
    <mergeCell ref="I5:J5"/>
    <mergeCell ref="E22:G22"/>
    <mergeCell ref="G2:J2"/>
    <mergeCell ref="G4:H4"/>
    <mergeCell ref="I4:J4"/>
  </mergeCells>
  <phoneticPr fontId="3" type="noConversion"/>
  <dataValidations count="2">
    <dataValidation type="list" allowBlank="1" showInputMessage="1" showErrorMessage="1" sqref="C8" xr:uid="{22B413A1-FE33-4CCB-AAAF-8E4C1FCCC703}">
      <formula1>$R$97:$R$124</formula1>
    </dataValidation>
    <dataValidation type="list" allowBlank="1" showInputMessage="1" showErrorMessage="1" sqref="C7" xr:uid="{CC3AB296-77B7-4542-821C-8E3261F464CB}">
      <formula1>$O$94:$O$97</formula1>
    </dataValidation>
  </dataValidations>
  <pageMargins left="0.7" right="0.7" top="0.78740157499999996" bottom="0.78740157499999996" header="0.3" footer="0.3"/>
  <pageSetup orientation="portrait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9C33A-FEA8-4ADF-B630-3DBCFC861165}">
  <dimension ref="A1:W131"/>
  <sheetViews>
    <sheetView showGridLines="0" zoomScale="90" zoomScaleNormal="90" workbookViewId="0">
      <selection activeCell="G8" sqref="G8:H8"/>
    </sheetView>
  </sheetViews>
  <sheetFormatPr baseColWidth="10" defaultColWidth="11.3984375" defaultRowHeight="12.5"/>
  <cols>
    <col min="1" max="1" width="36.3984375" style="3" customWidth="1"/>
    <col min="2" max="2" width="13" style="3" customWidth="1"/>
    <col min="3" max="3" width="51.5" style="3" bestFit="1" customWidth="1"/>
    <col min="4" max="4" width="17" style="3" customWidth="1"/>
    <col min="5" max="5" width="4" style="3" customWidth="1"/>
    <col min="6" max="6" width="9.69921875" style="3" customWidth="1"/>
    <col min="7" max="7" width="10.8984375" style="3" customWidth="1"/>
    <col min="8" max="9" width="11.3984375" style="3"/>
    <col min="10" max="10" width="9.3984375" style="3" customWidth="1"/>
    <col min="11" max="11" width="10.59765625" style="3" hidden="1" customWidth="1"/>
    <col min="12" max="12" width="11.09765625" style="3" hidden="1" customWidth="1"/>
    <col min="13" max="13" width="11.3984375" style="3" hidden="1" customWidth="1"/>
    <col min="14" max="14" width="14.19921875" style="3" hidden="1" customWidth="1"/>
    <col min="15" max="15" width="15.59765625" style="3" hidden="1" customWidth="1"/>
    <col min="16" max="16" width="15.796875" style="3" hidden="1" customWidth="1"/>
    <col min="17" max="17" width="10.8984375" style="3" customWidth="1"/>
    <col min="18" max="18" width="27.59765625" style="3" bestFit="1" customWidth="1"/>
    <col min="19" max="19" width="41.296875" style="3" bestFit="1" customWidth="1"/>
    <col min="20" max="20" width="24.8984375" style="3" bestFit="1" customWidth="1"/>
    <col min="21" max="22" width="42.296875" style="3" customWidth="1"/>
    <col min="23" max="16384" width="11.3984375" style="3"/>
  </cols>
  <sheetData>
    <row r="1" spans="1:18" ht="1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8" ht="100.5" customHeight="1">
      <c r="A2" s="124" t="s">
        <v>132</v>
      </c>
      <c r="B2" s="125"/>
      <c r="C2" s="125"/>
      <c r="D2" s="125"/>
      <c r="E2" s="4"/>
      <c r="G2" s="196"/>
      <c r="H2" s="197"/>
      <c r="I2" s="197"/>
      <c r="J2" s="197"/>
      <c r="P2" s="41"/>
      <c r="Q2" s="5"/>
    </row>
    <row r="3" spans="1:18" ht="5" customHeight="1">
      <c r="Q3" s="5"/>
    </row>
    <row r="4" spans="1:18" ht="39.5" hidden="1" customHeight="1">
      <c r="A4" s="83"/>
      <c r="B4" s="39"/>
      <c r="C4" s="83"/>
      <c r="D4" s="84"/>
      <c r="Q4" s="5"/>
    </row>
    <row r="5" spans="1:18" ht="31.5" hidden="1" customHeight="1">
      <c r="A5" s="83"/>
      <c r="B5" s="39"/>
      <c r="C5" s="83"/>
      <c r="D5" s="84"/>
      <c r="Q5" s="5"/>
    </row>
    <row r="6" spans="1:18" ht="16" customHeight="1">
      <c r="Q6" s="5"/>
    </row>
    <row r="7" spans="1:18" ht="55.5">
      <c r="A7" s="9" t="s">
        <v>95</v>
      </c>
      <c r="B7" s="10"/>
      <c r="C7" s="48" t="s">
        <v>167</v>
      </c>
      <c r="G7" s="201"/>
      <c r="H7" s="201"/>
      <c r="I7" s="202"/>
      <c r="J7" s="202"/>
      <c r="Q7" s="5"/>
    </row>
    <row r="8" spans="1:18" ht="61" customHeight="1">
      <c r="A8" s="11" t="s">
        <v>96</v>
      </c>
      <c r="B8" s="10"/>
      <c r="C8" s="48" t="s">
        <v>69</v>
      </c>
      <c r="G8" s="201"/>
      <c r="H8" s="201"/>
      <c r="I8" s="202"/>
      <c r="J8" s="202"/>
      <c r="K8" s="86"/>
      <c r="L8" s="87"/>
      <c r="M8" s="88"/>
      <c r="Q8" s="5"/>
    </row>
    <row r="9" spans="1:18" ht="45.5" customHeight="1">
      <c r="A9" s="53" t="s">
        <v>97</v>
      </c>
      <c r="B9" s="12">
        <f>IF(C8=R99,B45,IF(C8=R100,B45,IF(C8=R101,B45,IF(C8=R102,B45,IF(C8=R103,B54,IF(C8=R104,B55,IF(C8=R105,B55,IF(C8=R106,B62,IF(C8=R107,B68,IF(C8=R108,B68,IF(C8=R109,B68,IF(C8=R110,B68))))))))))))</f>
        <v>14</v>
      </c>
      <c r="C9" s="13" t="s">
        <v>2</v>
      </c>
      <c r="E9" s="14"/>
      <c r="J9" s="85"/>
      <c r="K9" s="86"/>
      <c r="L9" s="87"/>
      <c r="M9" s="88"/>
      <c r="Q9" s="5"/>
    </row>
    <row r="10" spans="1:18" ht="55.5">
      <c r="A10" s="15" t="s">
        <v>98</v>
      </c>
      <c r="B10" s="60">
        <v>1</v>
      </c>
      <c r="C10" s="16" t="s">
        <v>3</v>
      </c>
      <c r="Q10" s="5"/>
    </row>
    <row r="11" spans="1:18" ht="19.5" customHeight="1" thickBot="1">
      <c r="A11" s="17"/>
      <c r="B11" s="14"/>
      <c r="C11" s="18"/>
      <c r="Q11" s="5"/>
    </row>
    <row r="12" spans="1:18" ht="36" customHeight="1">
      <c r="A12" s="130" t="s">
        <v>108</v>
      </c>
      <c r="B12" s="131"/>
      <c r="C12" s="132"/>
      <c r="D12" s="61">
        <f>IF(C8=R99,B10*C45,IF(C8=R100,B10*C46,IF(C8=R101,B10*C47,IF(C8=R102,B10*C48,IF(C8=R103,B10*C54,IF(C8=R104,B10*C55,IF(C8=R105,B10*C56,IF(C8=R106,B10*C62,IF(C8=R107,B10*C68,IF(C8=R108,B10*C69,IF(C8=R109,B10*C70,IF(C8=R110,B10*C71))))))))))))</f>
        <v>4.0999999999999996</v>
      </c>
      <c r="E12" s="62" t="s">
        <v>4</v>
      </c>
      <c r="G12" s="19"/>
      <c r="Q12" s="5"/>
      <c r="R12" s="6"/>
    </row>
    <row r="13" spans="1:18" ht="30" customHeight="1" thickBot="1">
      <c r="A13" s="198" t="s">
        <v>109</v>
      </c>
      <c r="B13" s="199"/>
      <c r="C13" s="200"/>
      <c r="D13" s="58">
        <f>D12/1.1</f>
        <v>3.7272727272727266</v>
      </c>
      <c r="E13" s="59" t="s">
        <v>5</v>
      </c>
      <c r="Q13" s="5"/>
    </row>
    <row r="14" spans="1:18" ht="18" hidden="1">
      <c r="A14" s="67"/>
      <c r="B14" s="68"/>
      <c r="C14" s="68"/>
      <c r="D14" s="54"/>
      <c r="E14" s="20"/>
      <c r="Q14" s="5"/>
    </row>
    <row r="15" spans="1:18" ht="39" hidden="1" customHeight="1">
      <c r="A15" s="136" t="s">
        <v>100</v>
      </c>
      <c r="B15" s="137"/>
      <c r="C15" s="138"/>
      <c r="D15" s="55">
        <f>D12*D4</f>
        <v>0</v>
      </c>
      <c r="E15" s="56" t="s">
        <v>4</v>
      </c>
      <c r="Q15" s="5"/>
    </row>
    <row r="16" spans="1:18" ht="35.5" hidden="1" customHeight="1">
      <c r="A16" s="133" t="s">
        <v>101</v>
      </c>
      <c r="B16" s="139"/>
      <c r="C16" s="140"/>
      <c r="D16" s="55">
        <f>D12*D5</f>
        <v>0</v>
      </c>
      <c r="E16" s="56" t="s">
        <v>4</v>
      </c>
      <c r="Q16" s="5"/>
    </row>
    <row r="17" spans="1:17" ht="18" hidden="1">
      <c r="A17" s="67"/>
      <c r="B17" s="68"/>
      <c r="C17" s="68"/>
      <c r="D17" s="57"/>
      <c r="E17" s="56"/>
      <c r="Q17" s="5"/>
    </row>
    <row r="18" spans="1:17" ht="34" hidden="1" customHeight="1">
      <c r="A18" s="141" t="s">
        <v>110</v>
      </c>
      <c r="B18" s="142"/>
      <c r="C18" s="143"/>
      <c r="D18" s="55">
        <f>D15/1.15</f>
        <v>0</v>
      </c>
      <c r="E18" s="56" t="s">
        <v>5</v>
      </c>
      <c r="Q18" s="5"/>
    </row>
    <row r="19" spans="1:17" ht="35" hidden="1" customHeight="1" thickBot="1">
      <c r="A19" s="144" t="s">
        <v>111</v>
      </c>
      <c r="B19" s="145"/>
      <c r="C19" s="146"/>
      <c r="D19" s="58">
        <f>D16/1</f>
        <v>0</v>
      </c>
      <c r="E19" s="59" t="s">
        <v>5</v>
      </c>
      <c r="Q19" s="5"/>
    </row>
    <row r="20" spans="1:17" ht="15" customHeight="1">
      <c r="C20" s="21"/>
      <c r="D20" s="22"/>
      <c r="I20" s="23"/>
      <c r="Q20" s="5"/>
    </row>
    <row r="21" spans="1:17" ht="38" customHeight="1">
      <c r="A21" s="126" t="s">
        <v>180</v>
      </c>
      <c r="B21" s="127"/>
      <c r="C21" s="127"/>
      <c r="D21" s="127"/>
      <c r="E21" s="103"/>
      <c r="F21" s="103"/>
      <c r="G21" s="103"/>
      <c r="H21" s="103"/>
      <c r="I21" s="103"/>
      <c r="J21" s="103"/>
      <c r="K21" s="103"/>
      <c r="L21" s="104"/>
      <c r="M21" s="104"/>
      <c r="N21" s="105"/>
      <c r="Q21" s="5"/>
    </row>
    <row r="22" spans="1:17" ht="50" customHeight="1">
      <c r="A22" s="63" t="s">
        <v>186</v>
      </c>
      <c r="B22" s="26"/>
      <c r="C22" s="26"/>
      <c r="D22" s="26"/>
      <c r="E22" s="118" t="str">
        <f>C7</f>
        <v>BRAWO® LR</v>
      </c>
      <c r="F22" s="119"/>
      <c r="G22" s="119"/>
      <c r="H22" s="106" t="s">
        <v>94</v>
      </c>
      <c r="I22" s="107"/>
      <c r="J22" s="107"/>
      <c r="K22" s="107"/>
      <c r="L22" s="107"/>
      <c r="M22" s="107"/>
      <c r="N22" s="65"/>
      <c r="Q22" s="108"/>
    </row>
    <row r="23" spans="1:17" s="41" customFormat="1" ht="18.5" customHeight="1">
      <c r="A23" s="181" t="str">
        <f>IF($E$22=Q63,"Nur für UVPox / Only for UVPox",IF($E$22=Q64,R64))</f>
        <v>Nur für UVPox / Only for UVPox</v>
      </c>
      <c r="B23" s="182"/>
      <c r="C23" s="182"/>
      <c r="D23" s="183"/>
      <c r="E23" s="172" t="str">
        <f>IF($E$22=$N$78,T78,IF($E$22=$N$77,"-"))</f>
        <v>-</v>
      </c>
      <c r="F23" s="173"/>
      <c r="G23" s="173"/>
      <c r="H23" s="173"/>
      <c r="I23" s="173"/>
      <c r="J23" s="173"/>
      <c r="K23" s="173"/>
      <c r="L23" s="173"/>
      <c r="M23" s="173"/>
      <c r="N23" s="174"/>
      <c r="Q23" s="109"/>
    </row>
    <row r="24" spans="1:17" s="41" customFormat="1" ht="21.5" customHeight="1">
      <c r="A24" s="184"/>
      <c r="B24" s="185"/>
      <c r="C24" s="185"/>
      <c r="D24" s="186"/>
      <c r="E24" s="175"/>
      <c r="F24" s="176"/>
      <c r="G24" s="176"/>
      <c r="H24" s="176"/>
      <c r="I24" s="176"/>
      <c r="J24" s="176"/>
      <c r="K24" s="176"/>
      <c r="L24" s="176"/>
      <c r="M24" s="176"/>
      <c r="N24" s="177"/>
      <c r="Q24" s="109"/>
    </row>
    <row r="25" spans="1:17" s="41" customFormat="1" ht="41.5" customHeight="1">
      <c r="A25" s="187" t="str">
        <f>IF($E$22=Q63,S63,IF($E$22=Q64,S64))</f>
        <v>Haltbarkeit / Verarbeitungszeit des getränkten Textils:
[Durability / processing time of the impregnated textile:]</v>
      </c>
      <c r="B25" s="188"/>
      <c r="C25" s="188"/>
      <c r="D25" s="189"/>
      <c r="E25" s="172" t="str">
        <f>IF($E$22=$N$78,Q78,IF($E$22=$N$77,Q77))</f>
        <v>ca. 7 Tage
[Approx.  7 days]</v>
      </c>
      <c r="F25" s="173"/>
      <c r="G25" s="173"/>
      <c r="H25" s="173"/>
      <c r="I25" s="173"/>
      <c r="J25" s="173"/>
      <c r="K25" s="173"/>
      <c r="L25" s="173"/>
      <c r="M25" s="173"/>
      <c r="N25" s="174"/>
      <c r="Q25" s="109"/>
    </row>
    <row r="26" spans="1:17" s="41" customFormat="1" ht="6" customHeight="1">
      <c r="A26" s="190"/>
      <c r="B26" s="191"/>
      <c r="C26" s="191"/>
      <c r="D26" s="192"/>
      <c r="E26" s="175"/>
      <c r="F26" s="176"/>
      <c r="G26" s="176"/>
      <c r="H26" s="176"/>
      <c r="I26" s="176"/>
      <c r="J26" s="176"/>
      <c r="K26" s="176"/>
      <c r="L26" s="176"/>
      <c r="M26" s="176"/>
      <c r="N26" s="177"/>
      <c r="Q26" s="109"/>
    </row>
    <row r="27" spans="1:17" s="41" customFormat="1" ht="44.5" customHeight="1">
      <c r="A27" s="187" t="str">
        <f>IF($E$22=Q63,T63,IF($E$22=Q64,T64))</f>
        <v>Aushärtegeschwindigkeit des getränkten Textils mit der Brawo Magnavity Nano :
[Curing speed of the impregnated textile with the Brawo Magnavity Nano:]</v>
      </c>
      <c r="B27" s="188"/>
      <c r="C27" s="188"/>
      <c r="D27" s="189"/>
      <c r="E27" s="172" t="str">
        <f>IF($E$22=$N$78,R78,IF($E$22=$N$77,R77))</f>
        <v xml:space="preserve">
ca. 0,6 in DN 100 [approx. 0.6 in DN 100]
ca. 0,5 in DN 150 [approx. 0.5 in DN 150]
ca. 0,4 in DN 200 [approx. 0.4 in DN 200]
</v>
      </c>
      <c r="F27" s="173"/>
      <c r="G27" s="173"/>
      <c r="H27" s="173"/>
      <c r="I27" s="173"/>
      <c r="J27" s="173"/>
      <c r="K27" s="173"/>
      <c r="L27" s="173"/>
      <c r="M27" s="173"/>
      <c r="N27" s="174"/>
      <c r="Q27" s="109"/>
    </row>
    <row r="28" spans="1:17" s="41" customFormat="1" ht="10" customHeight="1">
      <c r="A28" s="190"/>
      <c r="B28" s="191"/>
      <c r="C28" s="191"/>
      <c r="D28" s="192"/>
      <c r="E28" s="175"/>
      <c r="F28" s="176"/>
      <c r="G28" s="176"/>
      <c r="H28" s="176"/>
      <c r="I28" s="176"/>
      <c r="J28" s="176"/>
      <c r="K28" s="176"/>
      <c r="L28" s="176"/>
      <c r="M28" s="176"/>
      <c r="N28" s="177"/>
      <c r="Q28" s="109"/>
    </row>
    <row r="29" spans="1:17" s="41" customFormat="1" ht="45" customHeight="1">
      <c r="A29" s="187" t="str">
        <f>IF($E$22=Q63,U63,IF($E$22=Q64,U64))</f>
        <v>Aushärtegeschwindigkeit des getränkten Textils mit der Brawo-LumCure oder UV-Relining Anlage:
[Curing speed of the impregnated textile with the Brawo-LumCure or UV relining system:]</v>
      </c>
      <c r="B29" s="188"/>
      <c r="C29" s="188"/>
      <c r="D29" s="189"/>
      <c r="E29" s="178" t="str">
        <f>IF($E$22=$N$78,S78,IF($E$22=$N$77,S77))</f>
        <v xml:space="preserve">
ca. 0,6 in DN 100 [approx. 0.6 in DN 100]
ca. 0,4 in DN 150 [approx. 0.4 in DN 150]
ca. 0,3 in DN 200 [approx. 0.3 in DN 200]
</v>
      </c>
      <c r="F29" s="179"/>
      <c r="G29" s="179"/>
      <c r="H29" s="179"/>
      <c r="I29" s="179"/>
      <c r="J29" s="179"/>
      <c r="K29" s="179"/>
      <c r="L29" s="179"/>
      <c r="M29" s="179"/>
      <c r="N29" s="180"/>
      <c r="Q29" s="109"/>
    </row>
    <row r="30" spans="1:17" s="41" customFormat="1" ht="37.5" customHeight="1">
      <c r="A30" s="190"/>
      <c r="B30" s="191"/>
      <c r="C30" s="191"/>
      <c r="D30" s="192"/>
      <c r="E30" s="193"/>
      <c r="F30" s="194"/>
      <c r="G30" s="194"/>
      <c r="H30" s="194"/>
      <c r="I30" s="194"/>
      <c r="J30" s="194"/>
      <c r="K30" s="194"/>
      <c r="L30" s="194"/>
      <c r="M30" s="194"/>
      <c r="N30" s="195"/>
      <c r="Q30" s="109"/>
    </row>
    <row r="31" spans="1:17" s="41" customFormat="1" ht="33.5" customHeight="1">
      <c r="A31" s="181" t="str">
        <f>IF($E$22=Q63,"Nur für UVPox / Only for UVPox",IF($E$22=Q64,V64))</f>
        <v>Nur für UVPox / Only for UVPox</v>
      </c>
      <c r="B31" s="182"/>
      <c r="C31" s="182"/>
      <c r="D31" s="183"/>
      <c r="E31" s="172" t="str">
        <f>IF($E$22=$N$78,U78,IF($E$22=$N$77,"-"))</f>
        <v>-</v>
      </c>
      <c r="F31" s="173"/>
      <c r="G31" s="173"/>
      <c r="H31" s="173"/>
      <c r="I31" s="173"/>
      <c r="J31" s="173"/>
      <c r="K31" s="173"/>
      <c r="L31" s="173"/>
      <c r="M31" s="173"/>
      <c r="N31" s="174"/>
      <c r="Q31" s="109"/>
    </row>
    <row r="32" spans="1:17" s="41" customFormat="1" ht="51.5" customHeight="1">
      <c r="A32" s="184"/>
      <c r="B32" s="185"/>
      <c r="C32" s="185"/>
      <c r="D32" s="186"/>
      <c r="E32" s="175"/>
      <c r="F32" s="176"/>
      <c r="G32" s="176"/>
      <c r="H32" s="176"/>
      <c r="I32" s="176"/>
      <c r="J32" s="176"/>
      <c r="K32" s="176"/>
      <c r="L32" s="176"/>
      <c r="M32" s="176"/>
      <c r="N32" s="177"/>
      <c r="Q32" s="109"/>
    </row>
    <row r="33" spans="1:17" s="41" customFormat="1" ht="17.5" customHeight="1">
      <c r="A33" s="187" t="str">
        <f>IF($E$22=Q63,W63,IF($E$22=Q64,W64))</f>
        <v>Verarbeitungsbedingungen:
[Processing conditions:]</v>
      </c>
      <c r="B33" s="188"/>
      <c r="C33" s="188"/>
      <c r="D33" s="189"/>
      <c r="E33" s="172" t="str">
        <f>IF($E$22=$N$78,O78,IF($E$22=$N$77,O77))</f>
        <v>5 bis +30 °C Luft- und Untergrundtemperatur
[5 to +30 °C Air and substrate temperature]</v>
      </c>
      <c r="F33" s="173"/>
      <c r="G33" s="173"/>
      <c r="H33" s="173"/>
      <c r="I33" s="173"/>
      <c r="J33" s="173"/>
      <c r="K33" s="173"/>
      <c r="L33" s="173"/>
      <c r="M33" s="173"/>
      <c r="N33" s="174"/>
      <c r="Q33" s="109"/>
    </row>
    <row r="34" spans="1:17" s="41" customFormat="1" ht="26.5" customHeight="1">
      <c r="A34" s="190"/>
      <c r="B34" s="191"/>
      <c r="C34" s="191"/>
      <c r="D34" s="192"/>
      <c r="E34" s="175"/>
      <c r="F34" s="176"/>
      <c r="G34" s="176"/>
      <c r="H34" s="176"/>
      <c r="I34" s="176"/>
      <c r="J34" s="176"/>
      <c r="K34" s="176"/>
      <c r="L34" s="176"/>
      <c r="M34" s="176"/>
      <c r="N34" s="177"/>
      <c r="Q34" s="109"/>
    </row>
    <row r="35" spans="1:17" ht="16.5" hidden="1">
      <c r="A35" s="169" t="s">
        <v>170</v>
      </c>
      <c r="B35" s="170"/>
      <c r="C35" s="170"/>
      <c r="D35" s="171"/>
      <c r="E35" s="69"/>
      <c r="F35" s="76" t="s">
        <v>6</v>
      </c>
      <c r="G35" s="76" t="s">
        <v>7</v>
      </c>
      <c r="H35" s="76" t="s">
        <v>8</v>
      </c>
      <c r="I35" s="76" t="s">
        <v>9</v>
      </c>
      <c r="J35" s="76" t="s">
        <v>10</v>
      </c>
      <c r="K35" s="76" t="s">
        <v>11</v>
      </c>
      <c r="L35" s="76" t="s">
        <v>113</v>
      </c>
      <c r="M35" s="70"/>
      <c r="N35" s="71"/>
      <c r="Q35" s="5"/>
    </row>
    <row r="36" spans="1:17" ht="16.5" hidden="1">
      <c r="A36" s="159"/>
      <c r="B36" s="160"/>
      <c r="C36" s="160"/>
      <c r="D36" s="161"/>
      <c r="E36" s="72"/>
      <c r="F36" s="73" t="str">
        <f t="shared" ref="F36:L36" si="0">IF($E$22=$N$78,O91,IF($E$22=$N$77,O90))</f>
        <v>13h</v>
      </c>
      <c r="G36" s="73" t="str">
        <f t="shared" si="0"/>
        <v>6h</v>
      </c>
      <c r="H36" s="73" t="str">
        <f t="shared" si="0"/>
        <v>3,5h</v>
      </c>
      <c r="I36" s="73" t="str">
        <f t="shared" si="0"/>
        <v>150min</v>
      </c>
      <c r="J36" s="73" t="str">
        <f t="shared" si="0"/>
        <v>100min</v>
      </c>
      <c r="K36" s="73" t="str">
        <f t="shared" si="0"/>
        <v>70min</v>
      </c>
      <c r="L36" s="73" t="str">
        <f t="shared" si="0"/>
        <v xml:space="preserve">45min </v>
      </c>
      <c r="M36" s="74"/>
      <c r="N36" s="75"/>
      <c r="Q36" s="5"/>
    </row>
    <row r="37" spans="1:17" ht="28.5" customHeight="1" thickBot="1">
      <c r="A37" s="27"/>
      <c r="B37" s="27"/>
      <c r="C37" s="28"/>
      <c r="D37" s="28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205"/>
    </row>
    <row r="38" spans="1:17" hidden="1">
      <c r="A38" s="29" t="s">
        <v>12</v>
      </c>
    </row>
    <row r="39" spans="1:17" ht="13" hidden="1">
      <c r="A39" s="21" t="s">
        <v>13</v>
      </c>
      <c r="B39" s="21"/>
      <c r="C39" s="21"/>
      <c r="D39" s="21"/>
      <c r="E39" s="21"/>
      <c r="F39" s="21"/>
    </row>
    <row r="40" spans="1:17" hidden="1"/>
    <row r="41" spans="1:17" hidden="1">
      <c r="A41" s="128" t="s">
        <v>1</v>
      </c>
      <c r="B41" s="129" t="s">
        <v>14</v>
      </c>
      <c r="C41" s="129"/>
      <c r="D41" s="129"/>
      <c r="E41" s="129"/>
      <c r="F41" s="129"/>
      <c r="G41" s="129"/>
    </row>
    <row r="42" spans="1:17" ht="25" hidden="1">
      <c r="A42" s="128"/>
      <c r="B42" s="30" t="s">
        <v>15</v>
      </c>
      <c r="C42" s="30" t="s">
        <v>169</v>
      </c>
      <c r="D42" s="30"/>
      <c r="E42" s="30"/>
      <c r="F42" s="30"/>
      <c r="G42" s="30"/>
      <c r="M42"/>
    </row>
    <row r="43" spans="1:17" hidden="1">
      <c r="A43" s="31">
        <v>50</v>
      </c>
      <c r="B43" s="81"/>
      <c r="C43" s="33"/>
      <c r="D43" s="33"/>
      <c r="E43" s="50"/>
      <c r="F43" s="50"/>
      <c r="G43" s="33"/>
    </row>
    <row r="44" spans="1:17" hidden="1">
      <c r="A44" s="31">
        <v>70</v>
      </c>
      <c r="C44" s="33"/>
      <c r="D44" s="33"/>
      <c r="E44" s="50"/>
      <c r="F44" s="50"/>
      <c r="G44" s="33"/>
    </row>
    <row r="45" spans="1:17" hidden="1">
      <c r="A45" s="31">
        <v>100</v>
      </c>
      <c r="B45" s="166">
        <v>8.5</v>
      </c>
      <c r="C45" s="33">
        <v>1.1000000000000001</v>
      </c>
      <c r="D45" s="33"/>
      <c r="E45" s="50"/>
      <c r="F45" s="50"/>
      <c r="G45" s="33"/>
    </row>
    <row r="46" spans="1:17" hidden="1">
      <c r="A46" s="31">
        <v>125</v>
      </c>
      <c r="B46" s="167"/>
      <c r="C46" s="33">
        <v>1.4</v>
      </c>
      <c r="D46" s="33"/>
      <c r="E46" s="50"/>
      <c r="F46" s="50"/>
      <c r="G46" s="33"/>
    </row>
    <row r="47" spans="1:17" hidden="1">
      <c r="A47" s="31">
        <v>150</v>
      </c>
      <c r="B47" s="167"/>
      <c r="C47" s="33">
        <v>1.7</v>
      </c>
      <c r="D47" s="33"/>
      <c r="E47" s="50"/>
      <c r="F47" s="50"/>
      <c r="G47" s="34"/>
    </row>
    <row r="48" spans="1:17" hidden="1">
      <c r="A48" s="31">
        <v>200</v>
      </c>
      <c r="B48" s="168"/>
      <c r="C48" s="33">
        <v>2.2999999999999998</v>
      </c>
      <c r="D48" s="33"/>
      <c r="E48" s="50"/>
      <c r="F48" s="50"/>
      <c r="G48" s="33"/>
    </row>
    <row r="49" spans="1:23" hidden="1"/>
    <row r="50" spans="1:23" ht="13" hidden="1">
      <c r="A50" s="21" t="s">
        <v>17</v>
      </c>
      <c r="B50" s="21"/>
      <c r="C50" s="21"/>
      <c r="D50" s="21"/>
      <c r="E50" s="21"/>
      <c r="F50" s="21"/>
    </row>
    <row r="51" spans="1:23" hidden="1"/>
    <row r="52" spans="1:23" hidden="1">
      <c r="A52" s="128" t="s">
        <v>1</v>
      </c>
      <c r="B52" s="129" t="s">
        <v>14</v>
      </c>
      <c r="C52" s="129"/>
      <c r="D52" s="129"/>
      <c r="E52" s="129"/>
      <c r="F52" s="129"/>
      <c r="G52" s="129"/>
    </row>
    <row r="53" spans="1:23" ht="25" hidden="1">
      <c r="A53" s="128"/>
      <c r="B53" s="30" t="s">
        <v>15</v>
      </c>
      <c r="C53" s="30" t="s">
        <v>169</v>
      </c>
      <c r="D53" s="30"/>
      <c r="E53" s="30"/>
      <c r="F53" s="30"/>
      <c r="G53" s="30"/>
    </row>
    <row r="54" spans="1:23" hidden="1">
      <c r="A54" s="33" t="s">
        <v>19</v>
      </c>
      <c r="B54" s="81">
        <v>10</v>
      </c>
      <c r="C54" s="33">
        <v>0.9</v>
      </c>
      <c r="D54" s="33"/>
      <c r="E54" s="33"/>
      <c r="F54" s="33"/>
      <c r="G54" s="33"/>
    </row>
    <row r="55" spans="1:23" hidden="1">
      <c r="A55" s="33" t="s">
        <v>20</v>
      </c>
      <c r="B55" s="128">
        <v>12</v>
      </c>
      <c r="C55" s="33">
        <v>1.5</v>
      </c>
      <c r="D55" s="33"/>
      <c r="E55" s="33"/>
      <c r="F55" s="33"/>
      <c r="G55" s="33"/>
    </row>
    <row r="56" spans="1:23" hidden="1">
      <c r="A56" s="33" t="s">
        <v>21</v>
      </c>
      <c r="B56" s="128"/>
      <c r="C56" s="33">
        <v>2.2999999999999998</v>
      </c>
      <c r="D56" s="33"/>
      <c r="E56" s="33"/>
      <c r="F56" s="33"/>
      <c r="G56" s="33"/>
    </row>
    <row r="57" spans="1:23" hidden="1"/>
    <row r="58" spans="1:23" ht="13" hidden="1">
      <c r="A58" s="21" t="s">
        <v>22</v>
      </c>
      <c r="B58" s="21"/>
      <c r="C58" s="21"/>
      <c r="D58" s="21"/>
      <c r="E58" s="21"/>
    </row>
    <row r="59" spans="1:23" hidden="1"/>
    <row r="60" spans="1:23" hidden="1">
      <c r="A60" s="128" t="s">
        <v>1</v>
      </c>
      <c r="B60" s="163" t="s">
        <v>23</v>
      </c>
      <c r="C60" s="164"/>
      <c r="D60" s="165"/>
      <c r="J60" s="204"/>
      <c r="K60" s="203"/>
      <c r="L60" s="203"/>
      <c r="M60" s="203"/>
    </row>
    <row r="61" spans="1:23" ht="25" hidden="1">
      <c r="A61" s="128"/>
      <c r="B61" s="30" t="s">
        <v>15</v>
      </c>
      <c r="C61" s="92" t="s">
        <v>169</v>
      </c>
      <c r="D61" s="30"/>
      <c r="E61" s="35"/>
      <c r="F61" s="36"/>
      <c r="G61" s="35"/>
      <c r="J61" s="204"/>
      <c r="K61" s="89"/>
      <c r="L61" s="89"/>
      <c r="M61" s="89"/>
    </row>
    <row r="62" spans="1:23" hidden="1">
      <c r="A62" s="33" t="s">
        <v>24</v>
      </c>
      <c r="B62" s="81">
        <v>14</v>
      </c>
      <c r="C62" s="37">
        <v>4.0999999999999996</v>
      </c>
      <c r="D62" s="33"/>
      <c r="E62" s="38"/>
      <c r="J62" s="39"/>
      <c r="K62" s="90"/>
      <c r="L62" s="39"/>
      <c r="M62" s="39"/>
      <c r="Q62" s="33" t="s">
        <v>29</v>
      </c>
      <c r="R62" s="33">
        <v>1</v>
      </c>
      <c r="S62" s="33">
        <v>2</v>
      </c>
      <c r="T62" s="33">
        <v>3</v>
      </c>
      <c r="U62" s="98">
        <v>4</v>
      </c>
      <c r="V62" s="98">
        <v>5</v>
      </c>
      <c r="W62" s="33">
        <v>6</v>
      </c>
    </row>
    <row r="63" spans="1:23" ht="130.5" hidden="1" customHeight="1">
      <c r="A63" s="21"/>
      <c r="B63" s="21"/>
      <c r="C63" s="21"/>
      <c r="D63" s="21"/>
      <c r="E63" s="21"/>
      <c r="F63" s="21"/>
      <c r="Q63" s="33" t="s">
        <v>167</v>
      </c>
      <c r="R63" s="97"/>
      <c r="S63" s="96" t="s">
        <v>173</v>
      </c>
      <c r="T63" s="96" t="s">
        <v>175</v>
      </c>
      <c r="U63" s="96" t="s">
        <v>187</v>
      </c>
      <c r="V63" s="95"/>
      <c r="W63" s="96" t="s">
        <v>176</v>
      </c>
    </row>
    <row r="64" spans="1:23" ht="130.5" hidden="1" customHeight="1">
      <c r="A64" s="21" t="s">
        <v>25</v>
      </c>
      <c r="B64" s="21"/>
      <c r="C64" s="21"/>
      <c r="D64" s="21"/>
      <c r="E64" s="21"/>
      <c r="F64" s="21"/>
      <c r="Q64" s="93" t="s">
        <v>168</v>
      </c>
      <c r="R64" s="96" t="s">
        <v>174</v>
      </c>
      <c r="S64" s="96" t="s">
        <v>173</v>
      </c>
      <c r="T64" s="96" t="s">
        <v>185</v>
      </c>
      <c r="U64" s="96" t="s">
        <v>182</v>
      </c>
      <c r="V64" s="96" t="s">
        <v>181</v>
      </c>
      <c r="W64" s="96" t="s">
        <v>176</v>
      </c>
    </row>
    <row r="65" spans="1:21" hidden="1">
      <c r="O65" s="36"/>
      <c r="P65" s="36"/>
      <c r="Q65" s="36"/>
      <c r="R65" s="36"/>
    </row>
    <row r="66" spans="1:21" hidden="1">
      <c r="A66" s="128" t="s">
        <v>1</v>
      </c>
      <c r="B66" s="129" t="s">
        <v>26</v>
      </c>
      <c r="C66" s="129"/>
      <c r="D66" s="129"/>
      <c r="E66" s="129"/>
      <c r="F66" s="129"/>
      <c r="G66" s="129"/>
    </row>
    <row r="67" spans="1:21" ht="25" hidden="1">
      <c r="A67" s="128"/>
      <c r="B67" s="30" t="s">
        <v>15</v>
      </c>
      <c r="C67" s="92" t="s">
        <v>169</v>
      </c>
      <c r="D67" s="30"/>
      <c r="E67" s="30"/>
      <c r="F67" s="30"/>
      <c r="G67" s="30"/>
    </row>
    <row r="68" spans="1:21" hidden="1">
      <c r="A68" s="31">
        <v>100</v>
      </c>
      <c r="B68" s="166">
        <v>11</v>
      </c>
      <c r="C68" s="33">
        <v>1.7</v>
      </c>
      <c r="D68" s="33"/>
      <c r="E68" s="33"/>
      <c r="F68" s="33"/>
      <c r="G68" s="33"/>
    </row>
    <row r="69" spans="1:21" hidden="1">
      <c r="A69" s="31">
        <v>125</v>
      </c>
      <c r="B69" s="167"/>
      <c r="C69" s="33">
        <v>2</v>
      </c>
      <c r="D69" s="33"/>
      <c r="E69" s="33"/>
      <c r="F69" s="33"/>
      <c r="G69" s="33"/>
    </row>
    <row r="70" spans="1:21" hidden="1">
      <c r="A70" s="31">
        <v>150</v>
      </c>
      <c r="B70" s="167"/>
      <c r="C70" s="33">
        <v>2.2999999999999998</v>
      </c>
      <c r="D70" s="33"/>
      <c r="E70" s="33"/>
      <c r="F70" s="33"/>
      <c r="G70" s="33"/>
    </row>
    <row r="71" spans="1:21" hidden="1">
      <c r="A71" s="31">
        <v>200</v>
      </c>
      <c r="B71" s="168"/>
      <c r="C71" s="33">
        <v>3.1</v>
      </c>
      <c r="D71" s="33"/>
      <c r="E71" s="33"/>
      <c r="F71" s="33"/>
      <c r="G71" s="33"/>
    </row>
    <row r="72" spans="1:21" hidden="1"/>
    <row r="73" spans="1:21" hidden="1"/>
    <row r="74" spans="1:21" hidden="1">
      <c r="O74" s="38"/>
      <c r="P74" s="38"/>
      <c r="Q74" s="38"/>
      <c r="R74" s="38"/>
      <c r="S74" s="38"/>
      <c r="T74" s="38"/>
      <c r="U74" s="38"/>
    </row>
    <row r="75" spans="1:21" hidden="1">
      <c r="O75" s="99"/>
      <c r="P75" s="99"/>
      <c r="Q75" s="99"/>
      <c r="R75" s="99"/>
      <c r="S75" s="99"/>
      <c r="T75" s="99">
        <v>1</v>
      </c>
      <c r="U75" s="99">
        <v>5</v>
      </c>
    </row>
    <row r="76" spans="1:21" ht="13" hidden="1">
      <c r="N76" s="33" t="s">
        <v>29</v>
      </c>
      <c r="O76" s="91">
        <v>6</v>
      </c>
      <c r="P76" s="100"/>
      <c r="Q76" s="91">
        <v>2</v>
      </c>
      <c r="R76" s="91">
        <v>3</v>
      </c>
      <c r="S76" s="47">
        <v>4</v>
      </c>
      <c r="T76" s="94" t="s">
        <v>177</v>
      </c>
      <c r="U76" t="s">
        <v>178</v>
      </c>
    </row>
    <row r="77" spans="1:21" ht="100" hidden="1">
      <c r="I77" s="39"/>
      <c r="N77" s="33" t="s">
        <v>167</v>
      </c>
      <c r="O77" s="40" t="s">
        <v>118</v>
      </c>
      <c r="P77" s="101"/>
      <c r="Q77" s="40" t="s">
        <v>117</v>
      </c>
      <c r="R77" s="40" t="s">
        <v>172</v>
      </c>
      <c r="S77" s="40" t="s">
        <v>171</v>
      </c>
      <c r="T77" s="101"/>
      <c r="U77" s="102"/>
    </row>
    <row r="78" spans="1:21" ht="100" hidden="1">
      <c r="I78" s="39"/>
      <c r="N78" s="33" t="s">
        <v>168</v>
      </c>
      <c r="O78" s="40" t="s">
        <v>118</v>
      </c>
      <c r="P78" s="101"/>
      <c r="Q78" s="40" t="s">
        <v>117</v>
      </c>
      <c r="R78" s="40" t="s">
        <v>184</v>
      </c>
      <c r="S78" s="40" t="s">
        <v>172</v>
      </c>
      <c r="T78" s="40" t="s">
        <v>179</v>
      </c>
      <c r="U78" s="40" t="s">
        <v>183</v>
      </c>
    </row>
    <row r="79" spans="1:21" s="41" customFormat="1" ht="112.5" hidden="1">
      <c r="I79" s="42"/>
      <c r="N79" s="77" t="s">
        <v>83</v>
      </c>
      <c r="O79" s="40" t="s">
        <v>124</v>
      </c>
      <c r="P79" s="40" t="s">
        <v>125</v>
      </c>
      <c r="Q79" s="40" t="s">
        <v>127</v>
      </c>
      <c r="R79" s="40" t="s">
        <v>117</v>
      </c>
      <c r="S79" s="40" t="s">
        <v>118</v>
      </c>
    </row>
    <row r="80" spans="1:21" s="41" customFormat="1" ht="112.5" hidden="1">
      <c r="I80" s="42"/>
      <c r="N80" s="79" t="s">
        <v>84</v>
      </c>
      <c r="O80" s="40" t="s">
        <v>124</v>
      </c>
      <c r="P80" s="40" t="s">
        <v>126</v>
      </c>
      <c r="Q80" s="40" t="s">
        <v>128</v>
      </c>
      <c r="R80" s="40" t="s">
        <v>117</v>
      </c>
      <c r="S80" s="40" t="s">
        <v>118</v>
      </c>
    </row>
    <row r="81" spans="9:21" s="41" customFormat="1" hidden="1">
      <c r="I81" s="42"/>
    </row>
    <row r="82" spans="9:21" s="41" customFormat="1" hidden="1">
      <c r="I82" s="42"/>
    </row>
    <row r="83" spans="9:21" s="41" customFormat="1" hidden="1">
      <c r="I83" s="42"/>
    </row>
    <row r="84" spans="9:21" s="41" customFormat="1" hidden="1">
      <c r="I84" s="42"/>
    </row>
    <row r="85" spans="9:21" s="41" customFormat="1" ht="14" hidden="1">
      <c r="I85" s="52"/>
      <c r="J85" s="52"/>
      <c r="O85" s="162" t="s">
        <v>36</v>
      </c>
      <c r="P85" s="162"/>
      <c r="Q85" s="162"/>
      <c r="R85" s="162"/>
      <c r="S85" s="162"/>
      <c r="T85" s="162"/>
      <c r="U85" s="162"/>
    </row>
    <row r="86" spans="9:21" s="41" customFormat="1" ht="14" hidden="1">
      <c r="I86" s="42"/>
      <c r="O86" s="82"/>
      <c r="P86" s="82"/>
      <c r="Q86" s="82"/>
      <c r="R86" s="82"/>
      <c r="S86" s="82"/>
      <c r="T86" s="82"/>
      <c r="U86" s="82"/>
    </row>
    <row r="87" spans="9:21" s="41" customFormat="1" ht="14" hidden="1">
      <c r="I87" s="42"/>
      <c r="O87" s="82"/>
      <c r="P87" s="82"/>
      <c r="Q87" s="82"/>
      <c r="R87" s="82"/>
      <c r="S87" s="82"/>
      <c r="T87" s="82"/>
      <c r="U87" s="82"/>
    </row>
    <row r="88" spans="9:21" s="41" customFormat="1" ht="14" hidden="1">
      <c r="I88" s="42"/>
      <c r="O88" s="82"/>
      <c r="P88" s="82"/>
      <c r="Q88" s="82"/>
      <c r="R88" s="82"/>
      <c r="S88" s="82"/>
      <c r="T88" s="82"/>
      <c r="U88" s="82"/>
    </row>
    <row r="89" spans="9:21" ht="14" hidden="1">
      <c r="I89" s="52"/>
      <c r="J89" s="52"/>
      <c r="O89" s="44" t="s">
        <v>6</v>
      </c>
      <c r="P89" s="44" t="s">
        <v>7</v>
      </c>
      <c r="Q89" s="44" t="s">
        <v>8</v>
      </c>
      <c r="R89" s="44" t="s">
        <v>9</v>
      </c>
      <c r="S89" s="44" t="s">
        <v>10</v>
      </c>
      <c r="T89" s="44" t="s">
        <v>11</v>
      </c>
      <c r="U89" s="44" t="s">
        <v>37</v>
      </c>
    </row>
    <row r="90" spans="9:21" ht="14" hidden="1">
      <c r="I90" s="39"/>
      <c r="N90" s="33" t="s">
        <v>167</v>
      </c>
      <c r="O90" s="45" t="s">
        <v>39</v>
      </c>
      <c r="P90" s="45" t="s">
        <v>40</v>
      </c>
      <c r="Q90" s="33" t="s">
        <v>41</v>
      </c>
      <c r="R90" s="45" t="s">
        <v>42</v>
      </c>
      <c r="S90" s="33" t="s">
        <v>43</v>
      </c>
      <c r="T90" s="33" t="s">
        <v>44</v>
      </c>
      <c r="U90" s="33" t="s">
        <v>45</v>
      </c>
    </row>
    <row r="91" spans="9:21" hidden="1">
      <c r="I91" s="39"/>
      <c r="N91" s="33" t="s">
        <v>168</v>
      </c>
      <c r="O91" s="33" t="s">
        <v>46</v>
      </c>
      <c r="P91" s="33" t="s">
        <v>47</v>
      </c>
      <c r="Q91" s="33" t="s">
        <v>48</v>
      </c>
      <c r="R91" s="33" t="s">
        <v>40</v>
      </c>
      <c r="S91" s="33" t="s">
        <v>49</v>
      </c>
      <c r="T91" s="33" t="s">
        <v>50</v>
      </c>
      <c r="U91" s="33" t="s">
        <v>51</v>
      </c>
    </row>
    <row r="92" spans="9:21" hidden="1">
      <c r="I92" s="39"/>
      <c r="N92" s="33"/>
      <c r="O92" s="33"/>
      <c r="P92" s="33"/>
      <c r="Q92" s="33"/>
      <c r="R92" s="33"/>
      <c r="S92" s="33"/>
      <c r="T92" s="51"/>
      <c r="U92" s="51"/>
    </row>
    <row r="93" spans="9:21" hidden="1">
      <c r="N93" s="31"/>
      <c r="O93" s="33"/>
      <c r="P93" s="33"/>
      <c r="Q93" s="33"/>
      <c r="R93" s="33"/>
      <c r="S93" s="33"/>
      <c r="T93" s="51"/>
      <c r="U93" s="51"/>
    </row>
    <row r="94" spans="9:21" hidden="1"/>
    <row r="95" spans="9:21" ht="13" hidden="1">
      <c r="O95" s="46" t="s">
        <v>27</v>
      </c>
    </row>
    <row r="96" spans="9:21" ht="18.5" hidden="1" customHeight="1">
      <c r="O96" s="33" t="s">
        <v>167</v>
      </c>
    </row>
    <row r="97" spans="15:19" ht="21.5" hidden="1" customHeight="1">
      <c r="O97" s="33" t="s">
        <v>168</v>
      </c>
    </row>
    <row r="98" spans="15:19" ht="13" hidden="1">
      <c r="O98" s="33"/>
      <c r="R98" s="46" t="s">
        <v>28</v>
      </c>
    </row>
    <row r="99" spans="15:19" ht="13" hidden="1">
      <c r="O99" s="33"/>
      <c r="Q99" s="3" t="s">
        <v>135</v>
      </c>
      <c r="R99" s="46" t="s">
        <v>52</v>
      </c>
    </row>
    <row r="100" spans="15:19" ht="13" hidden="1">
      <c r="Q100" s="3" t="s">
        <v>136</v>
      </c>
      <c r="R100" s="46" t="s">
        <v>55</v>
      </c>
    </row>
    <row r="101" spans="15:19" ht="13" hidden="1">
      <c r="Q101" s="3" t="s">
        <v>137</v>
      </c>
      <c r="R101" s="46" t="s">
        <v>56</v>
      </c>
    </row>
    <row r="102" spans="15:19" ht="13" hidden="1">
      <c r="Q102" s="3" t="s">
        <v>138</v>
      </c>
      <c r="R102" s="46" t="s">
        <v>57</v>
      </c>
    </row>
    <row r="103" spans="15:19" hidden="1">
      <c r="Q103" s="3" t="s">
        <v>139</v>
      </c>
      <c r="R103" s="47" t="s">
        <v>67</v>
      </c>
    </row>
    <row r="104" spans="15:19" hidden="1">
      <c r="Q104" s="3" t="s">
        <v>140</v>
      </c>
      <c r="R104" s="47" t="s">
        <v>78</v>
      </c>
    </row>
    <row r="105" spans="15:19" hidden="1">
      <c r="Q105" s="3" t="s">
        <v>141</v>
      </c>
      <c r="R105" s="47" t="s">
        <v>68</v>
      </c>
    </row>
    <row r="106" spans="15:19" hidden="1">
      <c r="Q106" s="3" t="s">
        <v>142</v>
      </c>
      <c r="R106" s="47" t="s">
        <v>69</v>
      </c>
    </row>
    <row r="107" spans="15:19" hidden="1">
      <c r="Q107" s="3" t="s">
        <v>143</v>
      </c>
      <c r="R107" s="33" t="s">
        <v>70</v>
      </c>
    </row>
    <row r="108" spans="15:19" hidden="1">
      <c r="Q108" s="3" t="s">
        <v>144</v>
      </c>
      <c r="R108" s="33" t="s">
        <v>71</v>
      </c>
    </row>
    <row r="109" spans="15:19" hidden="1">
      <c r="Q109" s="3" t="s">
        <v>145</v>
      </c>
      <c r="R109" s="33" t="s">
        <v>72</v>
      </c>
    </row>
    <row r="110" spans="15:19" hidden="1">
      <c r="Q110" s="3" t="s">
        <v>146</v>
      </c>
      <c r="R110" s="33" t="s">
        <v>73</v>
      </c>
    </row>
    <row r="111" spans="15:19" hidden="1"/>
    <row r="112" spans="15:19" hidden="1">
      <c r="P112" s="39"/>
      <c r="Q112" s="39"/>
      <c r="R112" s="39"/>
      <c r="S112" s="39"/>
    </row>
    <row r="113" spans="16:19" hidden="1">
      <c r="P113" s="39"/>
      <c r="Q113" s="39"/>
      <c r="R113" s="42"/>
      <c r="S113" s="39"/>
    </row>
    <row r="114" spans="16:19" hidden="1">
      <c r="P114" s="39"/>
      <c r="Q114" s="39"/>
      <c r="R114" s="39"/>
      <c r="S114" s="39"/>
    </row>
    <row r="115" spans="16:19" hidden="1">
      <c r="P115" s="39"/>
      <c r="Q115" s="39"/>
      <c r="R115" s="39"/>
      <c r="S115" s="39"/>
    </row>
    <row r="116" spans="16:19" hidden="1">
      <c r="P116" s="39"/>
      <c r="Q116" s="39"/>
      <c r="R116" s="39"/>
      <c r="S116" s="39"/>
    </row>
    <row r="117" spans="16:19">
      <c r="P117" s="39"/>
      <c r="Q117" s="39"/>
      <c r="R117" s="39"/>
      <c r="S117" s="39"/>
    </row>
    <row r="118" spans="16:19">
      <c r="P118" s="39"/>
      <c r="Q118" s="39"/>
      <c r="R118" s="42"/>
      <c r="S118" s="39"/>
    </row>
    <row r="119" spans="16:19">
      <c r="P119" s="39"/>
      <c r="Q119" s="39"/>
      <c r="R119" s="39"/>
      <c r="S119" s="39"/>
    </row>
    <row r="120" spans="16:19">
      <c r="P120" s="39"/>
      <c r="Q120" s="39"/>
      <c r="R120" s="39"/>
      <c r="S120" s="39"/>
    </row>
    <row r="121" spans="16:19">
      <c r="P121" s="39"/>
      <c r="Q121" s="39"/>
      <c r="R121" s="39"/>
      <c r="S121" s="39"/>
    </row>
    <row r="122" spans="16:19">
      <c r="P122" s="39"/>
      <c r="Q122" s="39"/>
      <c r="R122" s="39"/>
      <c r="S122" s="39"/>
    </row>
    <row r="123" spans="16:19">
      <c r="P123" s="39"/>
      <c r="Q123" s="39"/>
      <c r="R123" s="39"/>
      <c r="S123" s="39"/>
    </row>
    <row r="124" spans="16:19">
      <c r="P124" s="39"/>
      <c r="Q124" s="39"/>
      <c r="R124" s="39"/>
      <c r="S124" s="39"/>
    </row>
    <row r="125" spans="16:19">
      <c r="P125" s="39"/>
      <c r="Q125" s="39"/>
      <c r="R125" s="39"/>
      <c r="S125" s="39"/>
    </row>
    <row r="126" spans="16:19">
      <c r="P126" s="39"/>
      <c r="Q126" s="39"/>
      <c r="R126" s="39"/>
      <c r="S126" s="39"/>
    </row>
    <row r="127" spans="16:19">
      <c r="P127" s="39"/>
      <c r="Q127" s="39"/>
      <c r="R127" s="39"/>
      <c r="S127" s="39"/>
    </row>
    <row r="128" spans="16:19">
      <c r="P128" s="39"/>
      <c r="Q128" s="39"/>
      <c r="R128" s="39"/>
      <c r="S128" s="39"/>
    </row>
    <row r="129" spans="16:19">
      <c r="P129" s="39"/>
      <c r="Q129" s="39"/>
      <c r="R129" s="39"/>
      <c r="S129" s="39"/>
    </row>
    <row r="130" spans="16:19">
      <c r="P130" s="39"/>
      <c r="Q130" s="39"/>
      <c r="R130" s="39"/>
      <c r="S130" s="39"/>
    </row>
    <row r="131" spans="16:19">
      <c r="P131" s="39"/>
      <c r="Q131" s="39"/>
      <c r="R131" s="39"/>
      <c r="S131" s="39"/>
    </row>
  </sheetData>
  <sheetProtection algorithmName="SHA-512" hashValue="vGMzCWb6xlmhRhu+5ZkqtnlPvaHs35d51eukG9a0h3Jsy0wmm0kFLYGZ5qLjtEOwc/SKiOVPM6rs5SNdLPwigw==" saltValue="jAv5yrWJpLGzljYQLQiEbw==" spinCount="100000" sheet="1" objects="1" scenarios="1"/>
  <protectedRanges>
    <protectedRange sqref="B10" name="Bereich3"/>
    <protectedRange sqref="C8" name="Bereich2"/>
    <protectedRange sqref="C7" name="Bereich1"/>
  </protectedRanges>
  <mergeCells count="42">
    <mergeCell ref="A33:D34"/>
    <mergeCell ref="E33:N34"/>
    <mergeCell ref="B45:B48"/>
    <mergeCell ref="A35:D36"/>
    <mergeCell ref="E37:Q37"/>
    <mergeCell ref="A41:A42"/>
    <mergeCell ref="B41:G41"/>
    <mergeCell ref="K60:M60"/>
    <mergeCell ref="A66:A67"/>
    <mergeCell ref="B66:G66"/>
    <mergeCell ref="B68:B71"/>
    <mergeCell ref="O85:U85"/>
    <mergeCell ref="J60:J61"/>
    <mergeCell ref="A52:A53"/>
    <mergeCell ref="B52:G52"/>
    <mergeCell ref="B55:B56"/>
    <mergeCell ref="A60:A61"/>
    <mergeCell ref="B60:D60"/>
    <mergeCell ref="A16:C16"/>
    <mergeCell ref="A18:C18"/>
    <mergeCell ref="A21:D21"/>
    <mergeCell ref="E22:G22"/>
    <mergeCell ref="A25:D26"/>
    <mergeCell ref="E25:N26"/>
    <mergeCell ref="A23:D24"/>
    <mergeCell ref="E23:N24"/>
    <mergeCell ref="A2:D2"/>
    <mergeCell ref="G2:J2"/>
    <mergeCell ref="A12:C12"/>
    <mergeCell ref="A13:C13"/>
    <mergeCell ref="A15:C15"/>
    <mergeCell ref="G7:H7"/>
    <mergeCell ref="G8:H8"/>
    <mergeCell ref="I8:J8"/>
    <mergeCell ref="I7:J7"/>
    <mergeCell ref="A31:D32"/>
    <mergeCell ref="E31:N32"/>
    <mergeCell ref="A19:C19"/>
    <mergeCell ref="A27:D28"/>
    <mergeCell ref="E27:N28"/>
    <mergeCell ref="A29:D30"/>
    <mergeCell ref="E29:N30"/>
  </mergeCells>
  <phoneticPr fontId="3" type="noConversion"/>
  <dataValidations count="2">
    <dataValidation type="list" allowBlank="1" showInputMessage="1" showErrorMessage="1" sqref="C7" xr:uid="{E03B89F8-45E3-418C-8583-FFEC7234E658}">
      <formula1>$O$96:$O$97</formula1>
    </dataValidation>
    <dataValidation type="list" allowBlank="1" showInputMessage="1" showErrorMessage="1" sqref="C8" xr:uid="{EF2541B9-F9FF-4CC5-A101-39C79A25F7FA}">
      <formula1>$R$99:$R$110</formula1>
    </dataValidation>
  </dataValidations>
  <pageMargins left="0.7" right="0.7" top="0.78740157499999996" bottom="0.78740157499999996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2K-Harze</vt:lpstr>
      <vt:lpstr>1K-Harze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Günzel Dominik</dc:creator>
  <cp:lastModifiedBy>Günzel Dominik</cp:lastModifiedBy>
  <dcterms:created xsi:type="dcterms:W3CDTF">2024-03-06T15:07:44Z</dcterms:created>
  <dcterms:modified xsi:type="dcterms:W3CDTF">2024-04-15T07:48:18Z</dcterms:modified>
</cp:coreProperties>
</file>